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7.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DOCUMENTOS COMPARTIDOS IMDR\YUCE\INFORMEs ALCALDIA\"/>
    </mc:Choice>
  </mc:AlternateContent>
  <bookViews>
    <workbookView xWindow="0" yWindow="0" windowWidth="20490" windowHeight="6855" tabRatio="712" firstSheet="1" activeTab="2"/>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EVIDENCIAS" sheetId="23" r:id="rId11"/>
    <sheet name="Instructivo" sheetId="3" state="hidden" r:id="rId12"/>
  </sheets>
  <definedNames>
    <definedName name="_xlnm.Print_Area" localSheetId="2">'ANEXO 1'!$A$1:$S$22</definedName>
    <definedName name="_xlnm.Print_Area" localSheetId="8">'ANEXO 2'!$A$2:$K$72</definedName>
    <definedName name="_xlnm.Print_Area" localSheetId="9">'ANEXO 3'!$A$1:$I$33</definedName>
    <definedName name="_xlnm.Print_Area" localSheetId="7">'Componente de Gestion Adicional'!$A$1:$O$20</definedName>
    <definedName name="_xlnm.Print_Area" localSheetId="10">EVIDENCIAS!$A$1:$K$267</definedName>
    <definedName name="_xlnm.Print_Area" localSheetId="1">MANUAL!$A$1:$U$47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66" i="17" l="1"/>
  <c r="G61" i="17"/>
  <c r="G53" i="17"/>
  <c r="G48" i="17"/>
  <c r="G41" i="17"/>
  <c r="G35" i="17"/>
  <c r="G30" i="17"/>
  <c r="G24" i="17"/>
  <c r="F66" i="17"/>
  <c r="F61" i="17"/>
  <c r="F53" i="17"/>
  <c r="F48" i="17"/>
  <c r="F41" i="17"/>
  <c r="E35" i="17"/>
  <c r="F35" i="17"/>
  <c r="F30" i="17"/>
  <c r="F24" i="17"/>
  <c r="E66" i="17"/>
  <c r="E61" i="17"/>
  <c r="E53" i="17"/>
  <c r="I49" i="17" s="1"/>
  <c r="E48" i="17"/>
  <c r="I42" i="17" s="1"/>
  <c r="E41" i="17"/>
  <c r="E30" i="17"/>
  <c r="E24" i="17"/>
  <c r="G18" i="17"/>
  <c r="F18" i="17"/>
  <c r="E18" i="17"/>
  <c r="I25" i="17" l="1"/>
  <c r="I36" i="17"/>
  <c r="I31" i="17"/>
  <c r="I19" i="17"/>
  <c r="F67" i="17"/>
  <c r="G67" i="17"/>
  <c r="I14" i="17"/>
  <c r="I54" i="17"/>
  <c r="E67" i="17"/>
  <c r="I62" i="17"/>
  <c r="O8" i="12"/>
  <c r="O11" i="12"/>
  <c r="P11" i="12" l="1"/>
  <c r="H14" i="12"/>
  <c r="P8" i="12"/>
  <c r="E17" i="16"/>
  <c r="I16" i="9"/>
  <c r="H13" i="9"/>
  <c r="K13" i="9"/>
  <c r="L13" i="9" s="1"/>
  <c r="K10" i="9"/>
  <c r="K16" i="9" s="1"/>
  <c r="H10" i="9"/>
  <c r="L10" i="9"/>
  <c r="H7" i="9"/>
  <c r="L7" i="9" s="1"/>
  <c r="M13" i="9"/>
  <c r="M7" i="9"/>
  <c r="M10" i="9"/>
  <c r="M16" i="9"/>
  <c r="J16" i="9"/>
  <c r="B16" i="9"/>
  <c r="H27" i="5"/>
  <c r="M24" i="7"/>
  <c r="M21" i="7"/>
  <c r="M18" i="7"/>
  <c r="M27" i="7"/>
  <c r="K24" i="7"/>
  <c r="K21" i="7"/>
  <c r="M24" i="6"/>
  <c r="J24" i="6"/>
  <c r="J24" i="7" s="1"/>
  <c r="J21" i="6"/>
  <c r="J21" i="7" s="1"/>
  <c r="J27" i="7" s="1"/>
  <c r="J18" i="6"/>
  <c r="J18" i="7"/>
  <c r="M18" i="6"/>
  <c r="I18" i="5"/>
  <c r="I18" i="6"/>
  <c r="L18" i="6" s="1"/>
  <c r="H18" i="6"/>
  <c r="M24" i="5"/>
  <c r="M21" i="5"/>
  <c r="M18" i="5"/>
  <c r="I24" i="5"/>
  <c r="I24" i="7" s="1"/>
  <c r="L24" i="7" s="1"/>
  <c r="H24" i="7"/>
  <c r="I21" i="5"/>
  <c r="I21" i="7" s="1"/>
  <c r="I27" i="7" s="1"/>
  <c r="K27" i="7"/>
  <c r="H21" i="6"/>
  <c r="B27" i="7"/>
  <c r="H21" i="7"/>
  <c r="H27" i="7" s="1"/>
  <c r="H18" i="7"/>
  <c r="D7" i="7"/>
  <c r="D6" i="7"/>
  <c r="D5" i="7"/>
  <c r="D4" i="7"/>
  <c r="B27" i="6"/>
  <c r="H24" i="6"/>
  <c r="D7" i="6"/>
  <c r="D6" i="6"/>
  <c r="D5" i="6"/>
  <c r="D4" i="6"/>
  <c r="B27" i="5"/>
  <c r="L24" i="5"/>
  <c r="D7" i="5"/>
  <c r="D6" i="5"/>
  <c r="D5" i="5"/>
  <c r="D4" i="5"/>
  <c r="B26" i="1"/>
  <c r="I18" i="7"/>
  <c r="L18" i="7" s="1"/>
  <c r="M27" i="5"/>
  <c r="H16" i="9"/>
  <c r="H27" i="6"/>
  <c r="L18" i="5"/>
  <c r="L16" i="9" l="1"/>
  <c r="I21" i="6"/>
  <c r="J27" i="6"/>
  <c r="L21" i="5"/>
  <c r="L27" i="5" s="1"/>
  <c r="I24" i="6"/>
  <c r="L24" i="6" s="1"/>
  <c r="L21" i="7"/>
  <c r="L27" i="7" s="1"/>
  <c r="I27" i="5"/>
  <c r="I69" i="17"/>
  <c r="D12" i="16" s="1"/>
  <c r="E12" i="16" s="1"/>
  <c r="P14" i="12"/>
  <c r="D10" i="16" s="1"/>
  <c r="E10" i="16" s="1"/>
  <c r="L21" i="6" l="1"/>
  <c r="I27" i="6"/>
  <c r="J69" i="17"/>
  <c r="E15" i="16"/>
  <c r="E20" i="16" s="1"/>
  <c r="P16"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text>
        <r>
          <rPr>
            <sz val="12"/>
            <color indexed="81"/>
            <rFont val="Tahoma"/>
            <family val="2"/>
          </rPr>
          <t>Resultado final alcanzado, que se obtiene de la sumatoria entre el cumplimiento del primer y segundo semestre de acuerdo con lo concertado.</t>
        </r>
      </text>
    </comment>
    <comment ref="P6" authorId="0" shapeId="0">
      <text>
        <r>
          <rPr>
            <sz val="12"/>
            <color indexed="81"/>
            <rFont val="Tahoma"/>
            <family val="2"/>
          </rPr>
          <t>Porcentaje de cumplimiento de los compromisos gerenciales del año de acuerdo con el peso ponderado que se asignó al compromiso institucional.</t>
        </r>
      </text>
    </comment>
    <comment ref="Q6" authorId="0" shapeId="0">
      <text>
        <r>
          <rPr>
            <sz val="12"/>
            <color indexed="81"/>
            <rFont val="Tahoma"/>
            <family val="2"/>
          </rPr>
          <t xml:space="preserve">Soportes que acompañan la ejecución de los compromisos gerenciales y que pueden encontrarse de forma física y/o virtual. </t>
        </r>
      </text>
    </comment>
    <comment ref="J7" authorId="3" shapeId="0">
      <text>
        <r>
          <rPr>
            <sz val="12"/>
            <color indexed="81"/>
            <rFont val="Tahoma"/>
            <family val="2"/>
          </rPr>
          <t>Porcentaje programado de cumplimiento de cada compromiso gerencial para este periodo.</t>
        </r>
      </text>
    </comment>
    <comment ref="K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text>
        <r>
          <rPr>
            <sz val="12"/>
            <color indexed="81"/>
            <rFont val="Tahoma"/>
            <family val="2"/>
          </rPr>
          <t>Se registran los aspectos de mejora para el cumplimiento de los compromisos concertados que se encuentren retrasados conforme a lo programado</t>
        </r>
      </text>
    </comment>
    <comment ref="M7" authorId="3" shapeId="0">
      <text>
        <r>
          <rPr>
            <sz val="12"/>
            <color indexed="81"/>
            <rFont val="Tahoma"/>
            <family val="2"/>
          </rPr>
          <t>Porcentaje programado de cumplimiento de cada compromiso gerencial durante este periodo.</t>
        </r>
      </text>
    </comment>
    <comment ref="N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text>
        <r>
          <rPr>
            <sz val="12"/>
            <color indexed="81"/>
            <rFont val="Tahoma"/>
            <family val="2"/>
          </rPr>
          <t>Breve descripción del producto o actividad indicada como evidencia.</t>
        </r>
      </text>
    </comment>
    <comment ref="R7"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Ligia del Pilar Agudelo</author>
  </authors>
  <commentList>
    <comment ref="I69" authorId="0" shapeId="0">
      <text>
        <r>
          <rPr>
            <sz val="9"/>
            <color indexed="81"/>
            <rFont val="Tahoma"/>
            <family val="2"/>
          </rPr>
          <t xml:space="preserve">Sumatoria simple de la evaluación (previa conversión según pesos asignados por evaluador) dividido por el numero de competencias evaluadas
</t>
        </r>
      </text>
    </comment>
    <comment ref="J69" authorId="0"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<sst xmlns="http://schemas.openxmlformats.org/spreadsheetml/2006/main" count="574" uniqueCount="299">
  <si>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</si>
  <si>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</si>
  <si>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</si>
  <si>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</si>
  <si>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</si>
  <si>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</si>
  <si>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</si>
  <si>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</si>
  <si>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</si>
  <si>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</si>
  <si>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</si>
  <si>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</si>
  <si>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</si>
  <si>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</si>
  <si>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</si>
  <si>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</si>
  <si>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</si>
  <si>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</si>
  <si>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</si>
  <si>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</si>
  <si>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</si>
  <si>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</si>
  <si>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</si>
  <si>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</si>
  <si>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</si>
  <si>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</si>
  <si>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</si>
  <si>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</si>
  <si>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</si>
  <si>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</si>
  <si>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</si>
  <si>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</si>
  <si>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</si>
  <si>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</si>
  <si>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</si>
  <si>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</si>
  <si>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</si>
  <si>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</si>
  <si>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</si>
  <si>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</si>
  <si>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</si>
  <si>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</si>
  <si>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</si>
  <si>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</si>
  <si>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</si>
  <si>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</si>
  <si>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</si>
  <si>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</si>
  <si>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</si>
  <si>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</si>
  <si>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</si>
  <si>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</si>
  <si>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</si>
  <si>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</si>
  <si>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</si>
  <si>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</si>
  <si>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</si>
  <si>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</si>
  <si>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</si>
  <si>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</si>
  <si>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</si>
  <si>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</si>
  <si>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</si>
  <si>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</si>
  <si>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</si>
  <si>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</si>
  <si>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</si>
  <si>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</si>
  <si>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</si>
  <si>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</si>
  <si>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</si>
  <si>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</si>
  <si>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</si>
  <si>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</si>
  <si>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</si>
  <si>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</si>
  <si>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</si>
  <si>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</si>
  <si>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</si>
  <si>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</si>
  <si>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</si>
  <si>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</si>
  <si>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</si>
  <si>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</si>
  <si>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</si>
  <si>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</si>
  <si>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</si>
  <si>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</si>
  <si>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</si>
  <si>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</si>
  <si>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</si>
  <si>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</si>
  <si>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</si>
  <si>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</si>
  <si>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</si>
  <si>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</si>
  <si>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</si>
  <si>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</si>
  <si>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</si>
  <si>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</si>
  <si>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</si>
  <si>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</si>
  <si>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</si>
  <si>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</si>
  <si>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</si>
  <si>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</si>
  <si>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</si>
  <si>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</si>
  <si>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</si>
  <si>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</si>
  <si>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</si>
  <si>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</si>
  <si>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</si>
  <si>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</si>
  <si>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</si>
  <si>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</si>
  <si>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</si>
  <si>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</si>
  <si>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</si>
  <si>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</si>
  <si>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</si>
  <si>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</si>
  <si>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</si>
  <si>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</si>
  <si>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</si>
  <si>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</si>
  <si>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</si>
  <si>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</si>
  <si>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</si>
  <si>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</si>
  <si>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</si>
  <si>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</si>
  <si>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</si>
  <si>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</si>
  <si>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</si>
  <si>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</si>
  <si>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</si>
  <si>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</si>
  <si>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</si>
  <si>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</si>
  <si>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</si>
  <si>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</si>
  <si>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</si>
  <si>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</si>
  <si>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</si>
  <si>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</si>
  <si>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</si>
  <si>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</si>
  <si>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</si>
  <si>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</si>
  <si>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</si>
  <si>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</si>
  <si>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</si>
  <si>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</si>
  <si>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</si>
  <si>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</si>
  <si>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</si>
  <si>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</si>
  <si>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</si>
  <si>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</si>
  <si>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</si>
  <si>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</si>
  <si>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</si>
  <si>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</si>
  <si>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</si>
  <si>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</si>
  <si>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</si>
  <si>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</si>
  <si>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</si>
  <si>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</si>
  <si>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</si>
  <si>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</si>
  <si>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</si>
  <si>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</si>
  <si>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</si>
  <si>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</si>
  <si>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</si>
  <si>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</si>
  <si>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</si>
  <si>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</si>
  <si>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</si>
  <si>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</si>
  <si>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</si>
  <si>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</si>
  <si>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</si>
  <si>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</si>
  <si>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</si>
  <si>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</si>
  <si>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</si>
  <si>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</si>
  <si>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</si>
  <si>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</si>
  <si>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</si>
  <si>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</si>
  <si>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</si>
  <si>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</si>
  <si>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</si>
  <si>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</si>
  <si>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</si>
  <si>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</si>
  <si>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</si>
  <si>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</si>
  <si>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</si>
  <si>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</si>
  <si>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</si>
  <si>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</si>
  <si>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</si>
  <si>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</si>
  <si>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</si>
  <si>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</si>
  <si>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</si>
  <si>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</si>
  <si>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</si>
  <si>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</si>
  <si>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</si>
  <si>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</si>
  <si>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</si>
  <si>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</si>
  <si>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</si>
  <si>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</si>
  <si>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</si>
  <si>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</si>
  <si>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</si>
  <si>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</si>
  <si>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</si>
  <si>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</si>
  <si>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</si>
  <si>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</si>
  <si>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</si>
  <si>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</si>
  <si>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</si>
  <si>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</si>
  <si>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</si>
  <si>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</si>
  <si>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</si>
  <si>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</si>
  <si>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</si>
  <si>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</si>
  <si>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</si>
  <si>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</si>
  <si>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</si>
  <si>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</si>
  <si>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</si>
  <si>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</si>
  <si>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</si>
  <si>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</si>
  <si>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</si>
  <si>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</si>
  <si>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</si>
  <si>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</si>
  <si>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</si>
  <si>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</si>
  <si>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</si>
  <si>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</si>
  <si>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</si>
  <si>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</si>
  <si>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</si>
  <si>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</si>
  <si>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</si>
  <si>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</si>
  <si>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</si>
  <si>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</si>
  <si>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</si>
  <si>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</si>
  <si>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</si>
  <si>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</si>
  <si>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</si>
  <si>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</si>
  <si>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</si>
  <si>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</si>
  <si>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</si>
  <si>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</si>
  <si>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</si>
  <si>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</si>
  <si>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</si>
  <si>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</si>
  <si>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</si>
  <si>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</si>
  <si>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</si>
  <si>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</si>
  <si>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</si>
  <si>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</si>
  <si>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</si>
  <si>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</si>
  <si>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</si>
  <si>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</si>
  <si>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01/01/2018 - 31/12/2018</t>
  </si>
  <si>
    <t>Promover y desarrollar actividades deportivas y recreativas</t>
  </si>
  <si>
    <t>Eventos deportivos y Recreativos en barrios y Corregiminetos del Municipio</t>
  </si>
  <si>
    <t>encuentros deportivos</t>
  </si>
  <si>
    <t>chequeos ciclisticos</t>
  </si>
  <si>
    <t>incentivar a toda la comunidad del uso y aprovechamiento del tiempo libre</t>
  </si>
  <si>
    <t xml:space="preserve"> garantizar una mejor calidad  de vida de los diferentes grupos poblacionales del Municipio de Puerto Boyacá </t>
  </si>
  <si>
    <t>Actividades ludico-deportivas</t>
  </si>
  <si>
    <t>Fortalecer las metas y programas diseñados para el desarrollo integral de la población</t>
  </si>
  <si>
    <t>REGISTRO FOTOGRAFICO</t>
  </si>
  <si>
    <t xml:space="preserve">• Toma deportiva en el barrio Club Amas de Casa
• Toma deportiva en el barrio Brisas bajo
• Campeonato Relámpago de Futbol Masculino vereda Palagua
• Intercambio de Microfútbol liderado por el corregimiento Puerto Pinzón y la vereda km 11 donde participaron las categorías pre-juvenil, juvenil y mayores.
• Torneo de voleibol mixto 
• Torneo microfútbol infantil y pre-infantil 
• Torneo relámpago futbol 8 vereda el Pescado 
• Torneo interno de microfútbol en la Institución Educativa San Pedro Claver
• Torneo interno de microfútbol en el Centro Penitenciario y Carcelario de puerto Boyacá.
• Torneo relámpago de banquitas barrio Chambacú
• Campeonato relámpago futbol playa barrio Chambacú 
• Torneo de futbol sala masculino y femenino
• Torneo mayores de 40 “veteranos”
• Intercambio deportivo regional modalidad de Voleibol
• Festival de escuelas de formación deportiva
•1 maraton aerobica "puerto boyacá saludable"
•Apoyo en la realización de la primera valida de motovelocidad en arena
</t>
  </si>
  <si>
    <t>ACTIVIDADES REALIZADAS POR EL ENTE DEPORTIVO EN CUMPLIMIENTO DEL PRIMER SEMESTRE DEL ACUERDO DE GESTION 2018</t>
  </si>
  <si>
    <t>El ente deportivo en cumplimiento de su objeto misional ha venido realizando diferentes actividades ludico deportivas donde su principal objetivo es la de promover en toda la comunidad puertoboyacense el buen uso y aprovechamiento del tiempo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</si>
</sst>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51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4"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0" fontId="31" fillId="0" borderId="4" xfId="0" applyNumberFormat="1" applyFont="1" applyBorder="1" applyAlignment="1" applyProtection="1">
      <alignment vertical="center" wrapText="1"/>
      <protection locked="0"/>
    </xf>
    <xf numFmtId="9" fontId="32" fillId="0" borderId="1" xfId="1" applyFont="1" applyBorder="1" applyAlignment="1" applyProtection="1">
      <alignment horizontal="center" vertical="center" wrapText="1"/>
      <protection locked="0"/>
    </xf>
    <xf numFmtId="0" fontId="31" fillId="9" borderId="1" xfId="0" applyNumberFormat="1" applyFont="1" applyFill="1" applyBorder="1" applyAlignment="1" applyProtection="1">
      <alignment vertical="center" wrapText="1"/>
      <protection locked="0"/>
    </xf>
    <xf numFmtId="0" fontId="0" fillId="0" borderId="35" xfId="0" applyBorder="1"/>
    <xf numFmtId="0" fontId="0" fillId="0" borderId="44" xfId="0" applyBorder="1"/>
    <xf numFmtId="0" fontId="0" fillId="0" borderId="46" xfId="0" applyBorder="1"/>
    <xf numFmtId="0" fontId="0" fillId="0" borderId="49" xfId="0" applyBorder="1"/>
    <xf numFmtId="0" fontId="0" fillId="0" borderId="0" xfId="0" applyBorder="1"/>
    <xf numFmtId="0" fontId="0" fillId="0" borderId="50" xfId="0" applyBorder="1"/>
    <xf numFmtId="0" fontId="0" fillId="0" borderId="45" xfId="0" applyBorder="1"/>
    <xf numFmtId="0" fontId="0" fillId="0" borderId="41" xfId="0" applyBorder="1"/>
    <xf numFmtId="0" fontId="0" fillId="0" borderId="43" xfId="0" applyBorder="1"/>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9" borderId="38" xfId="0" applyFont="1" applyFill="1" applyBorder="1" applyAlignment="1" applyProtection="1">
      <alignment horizontal="justify" vertical="center" wrapText="1"/>
      <protection locked="0"/>
    </xf>
    <xf numFmtId="0" fontId="32" fillId="9" borderId="3" xfId="0" applyFont="1" applyFill="1" applyBorder="1" applyAlignment="1" applyProtection="1">
      <alignment horizontal="justify" vertical="center" wrapText="1"/>
      <protection locked="0"/>
    </xf>
    <xf numFmtId="9" fontId="32" fillId="0" borderId="2" xfId="0" applyNumberFormat="1" applyFont="1" applyFill="1" applyBorder="1" applyAlignment="1" applyProtection="1">
      <alignment horizontal="center" vertical="center" wrapText="1"/>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2" fontId="48" fillId="8" borderId="39"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9" fontId="32" fillId="0" borderId="2"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9" fontId="32" fillId="0" borderId="38" xfId="1"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0" fontId="31" fillId="9" borderId="2" xfId="0" applyNumberFormat="1" applyFont="1" applyFill="1" applyBorder="1" applyAlignment="1" applyProtection="1">
      <alignment horizontal="left" vertical="center" wrapText="1"/>
      <protection locked="0"/>
    </xf>
    <xf numFmtId="0" fontId="31" fillId="9" borderId="3" xfId="0" applyNumberFormat="1" applyFont="1" applyFill="1" applyBorder="1" applyAlignment="1" applyProtection="1">
      <alignment horizontal="left" vertical="center" wrapText="1"/>
      <protection locked="0"/>
    </xf>
    <xf numFmtId="0" fontId="31" fillId="9" borderId="4" xfId="0" applyNumberFormat="1" applyFont="1" applyFill="1" applyBorder="1" applyAlignment="1" applyProtection="1">
      <alignment horizontal="left" vertical="center" wrapText="1"/>
      <protection locked="0"/>
    </xf>
    <xf numFmtId="9" fontId="32" fillId="0" borderId="4"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9" fontId="33" fillId="0" borderId="53" xfId="1" applyFont="1" applyFill="1" applyBorder="1" applyAlignment="1" applyProtection="1">
      <alignment horizontal="center" vertical="center" wrapText="1"/>
    </xf>
    <xf numFmtId="9" fontId="32" fillId="0" borderId="53" xfId="1" applyNumberFormat="1" applyFont="1" applyBorder="1" applyAlignment="1" applyProtection="1">
      <alignment horizontal="center" vertical="center" wrapText="1"/>
    </xf>
    <xf numFmtId="0" fontId="32" fillId="0" borderId="4"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49" xfId="0" applyBorder="1" applyAlignment="1">
      <alignment horizontal="left" vertical="top" wrapText="1"/>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45" xfId="0" applyBorder="1" applyAlignment="1">
      <alignment horizontal="left" vertical="top" wrapText="1"/>
    </xf>
    <xf numFmtId="0" fontId="0" fillId="0" borderId="41" xfId="0" applyBorder="1" applyAlignment="1">
      <alignment horizontal="left" vertical="top" wrapText="1"/>
    </xf>
    <xf numFmtId="0" fontId="0" fillId="0" borderId="43" xfId="0" applyBorder="1" applyAlignment="1">
      <alignment horizontal="left" vertical="top"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 Type="http://schemas.openxmlformats.org/officeDocument/2006/relationships/image" Target="../media/image4.jpe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143435</xdr:colOff>
      <xdr:row>15</xdr:row>
      <xdr:rowOff>63500</xdr:rowOff>
    </xdr:from>
    <xdr:to>
      <xdr:col>4</xdr:col>
      <xdr:colOff>267260</xdr:colOff>
      <xdr:row>26</xdr:row>
      <xdr:rowOff>36045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060" y="6080125"/>
          <a:ext cx="2409825" cy="2068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526639</xdr:colOff>
      <xdr:row>15</xdr:row>
      <xdr:rowOff>15876</xdr:rowOff>
    </xdr:from>
    <xdr:to>
      <xdr:col>7</xdr:col>
      <xdr:colOff>957169</xdr:colOff>
      <xdr:row>26</xdr:row>
      <xdr:rowOff>31750</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264" y="6032501"/>
          <a:ext cx="2716530" cy="2111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146984</xdr:colOff>
      <xdr:row>39</xdr:row>
      <xdr:rowOff>53825</xdr:rowOff>
    </xdr:from>
    <xdr:to>
      <xdr:col>4</xdr:col>
      <xdr:colOff>258109</xdr:colOff>
      <xdr:row>47</xdr:row>
      <xdr:rowOff>185270</xdr:rowOff>
    </xdr:to>
    <xdr:pic>
      <xdr:nvPicPr>
        <xdr:cNvPr id="4" name="Imagen 3"/>
        <xdr:cNvPicPr/>
      </xdr:nvPicPr>
      <xdr:blipFill>
        <a:blip xmlns:r="http://schemas.openxmlformats.org/officeDocument/2006/relationships" r:embed="rId3">
          <a:extLst>
            <a:ext uri="{28A0092B-C50C-407E-A947-70E740481C1C}">
              <a14:useLocalDpi xmlns:a14="http://schemas.microsoft.com/office/drawing/2010/main" val="0"/>
            </a:ext>
          </a:extLst>
        </a:blip>
        <a:srcRect r="28938"/>
        <a:stretch>
          <a:fillRect/>
        </a:stretch>
      </xdr:blipFill>
      <xdr:spPr bwMode="auto">
        <a:xfrm>
          <a:off x="448609" y="10499575"/>
          <a:ext cx="2397125" cy="1655445"/>
        </a:xfrm>
        <a:prstGeom prst="rect">
          <a:avLst/>
        </a:prstGeom>
        <a:noFill/>
        <a:ln>
          <a:noFill/>
        </a:ln>
        <a:extLst/>
      </xdr:spPr>
    </xdr:pic>
    <xdr:clientData/>
  </xdr:twoCellAnchor>
  <xdr:twoCellAnchor editAs="oneCell">
    <xdr:from>
      <xdr:col>4</xdr:col>
      <xdr:colOff>494030</xdr:colOff>
      <xdr:row>38</xdr:row>
      <xdr:rowOff>183515</xdr:rowOff>
    </xdr:from>
    <xdr:to>
      <xdr:col>7</xdr:col>
      <xdr:colOff>850900</xdr:colOff>
      <xdr:row>47</xdr:row>
      <xdr:rowOff>155575</xdr:rowOff>
    </xdr:to>
    <xdr:pic>
      <xdr:nvPicPr>
        <xdr:cNvPr id="5" name="Imagen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1655" y="10438765"/>
          <a:ext cx="2642870" cy="1686560"/>
        </a:xfrm>
        <a:prstGeom prst="rect">
          <a:avLst/>
        </a:prstGeom>
        <a:noFill/>
        <a:ln>
          <a:noFill/>
        </a:ln>
        <a:extLst/>
      </xdr:spPr>
    </xdr:pic>
    <xdr:clientData/>
  </xdr:twoCellAnchor>
  <xdr:twoCellAnchor editAs="oneCell">
    <xdr:from>
      <xdr:col>1</xdr:col>
      <xdr:colOff>111052</xdr:colOff>
      <xdr:row>49</xdr:row>
      <xdr:rowOff>6351</xdr:rowOff>
    </xdr:from>
    <xdr:to>
      <xdr:col>4</xdr:col>
      <xdr:colOff>222812</xdr:colOff>
      <xdr:row>59</xdr:row>
      <xdr:rowOff>146051</xdr:rowOff>
    </xdr:to>
    <xdr:pic>
      <xdr:nvPicPr>
        <xdr:cNvPr id="6" name="Imagen 5"/>
        <xdr:cNvPicPr/>
      </xdr:nvPicPr>
      <xdr:blipFill>
        <a:blip xmlns:r="http://schemas.openxmlformats.org/officeDocument/2006/relationships" r:embed="rId5">
          <a:extLst>
            <a:ext uri="{28A0092B-C50C-407E-A947-70E740481C1C}">
              <a14:useLocalDpi xmlns:a14="http://schemas.microsoft.com/office/drawing/2010/main" val="0"/>
            </a:ext>
          </a:extLst>
        </a:blip>
        <a:srcRect l="34621"/>
        <a:stretch>
          <a:fillRect/>
        </a:stretch>
      </xdr:blipFill>
      <xdr:spPr bwMode="auto">
        <a:xfrm>
          <a:off x="412677" y="12357101"/>
          <a:ext cx="2397760" cy="204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531495</xdr:colOff>
      <xdr:row>48</xdr:row>
      <xdr:rowOff>168275</xdr:rowOff>
    </xdr:from>
    <xdr:to>
      <xdr:col>7</xdr:col>
      <xdr:colOff>819150</xdr:colOff>
      <xdr:row>59</xdr:row>
      <xdr:rowOff>146050</xdr:rowOff>
    </xdr:to>
    <xdr:pic>
      <xdr:nvPicPr>
        <xdr:cNvPr id="7" name="Imagen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19120" y="12328525"/>
          <a:ext cx="2573655" cy="207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178361</xdr:colOff>
      <xdr:row>26</xdr:row>
      <xdr:rowOff>93943</xdr:rowOff>
    </xdr:from>
    <xdr:to>
      <xdr:col>4</xdr:col>
      <xdr:colOff>292661</xdr:colOff>
      <xdr:row>36</xdr:row>
      <xdr:rowOff>74893</xdr:rowOff>
    </xdr:to>
    <xdr:pic>
      <xdr:nvPicPr>
        <xdr:cNvPr id="8" name="Imagen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9986" y="8206068"/>
          <a:ext cx="24003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562012</xdr:colOff>
      <xdr:row>26</xdr:row>
      <xdr:rowOff>122518</xdr:rowOff>
    </xdr:from>
    <xdr:to>
      <xdr:col>7</xdr:col>
      <xdr:colOff>893482</xdr:colOff>
      <xdr:row>36</xdr:row>
      <xdr:rowOff>132043</xdr:rowOff>
    </xdr:to>
    <xdr:pic>
      <xdr:nvPicPr>
        <xdr:cNvPr id="9" name="Imagen 8"/>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49637" y="8234643"/>
          <a:ext cx="261747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165847</xdr:colOff>
      <xdr:row>60</xdr:row>
      <xdr:rowOff>74519</xdr:rowOff>
    </xdr:from>
    <xdr:to>
      <xdr:col>4</xdr:col>
      <xdr:colOff>184897</xdr:colOff>
      <xdr:row>69</xdr:row>
      <xdr:rowOff>141195</xdr:rowOff>
    </xdr:to>
    <xdr:pic>
      <xdr:nvPicPr>
        <xdr:cNvPr id="10" name="Imagen 9" descr="D:\DOCUMENTOS COMPARTIDOS IMDR\POLO\FOTOS EVENTOS VARIOS\CICLISMO MARZO 18\20180318_085303.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7472" y="14520769"/>
          <a:ext cx="2305050" cy="1781176"/>
        </a:xfrm>
        <a:prstGeom prst="rect">
          <a:avLst/>
        </a:prstGeom>
        <a:noFill/>
        <a:ln>
          <a:noFill/>
        </a:ln>
      </xdr:spPr>
    </xdr:pic>
    <xdr:clientData/>
  </xdr:twoCellAnchor>
  <xdr:twoCellAnchor editAs="oneCell">
    <xdr:from>
      <xdr:col>4</xdr:col>
      <xdr:colOff>381000</xdr:colOff>
      <xdr:row>60</xdr:row>
      <xdr:rowOff>134620</xdr:rowOff>
    </xdr:from>
    <xdr:to>
      <xdr:col>7</xdr:col>
      <xdr:colOff>809625</xdr:colOff>
      <xdr:row>69</xdr:row>
      <xdr:rowOff>168275</xdr:rowOff>
    </xdr:to>
    <xdr:pic>
      <xdr:nvPicPr>
        <xdr:cNvPr id="11" name="Imagen 10" descr="D:\DOCUMENTOS COMPARTIDOS IMDR\POLO\FOTOS EVENTOS VARIOS\CICLISMO MARZO 18\20180318_085929.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68625" y="14580870"/>
          <a:ext cx="2714625" cy="1748155"/>
        </a:xfrm>
        <a:prstGeom prst="rect">
          <a:avLst/>
        </a:prstGeom>
        <a:noFill/>
        <a:ln>
          <a:noFill/>
        </a:ln>
      </xdr:spPr>
    </xdr:pic>
    <xdr:clientData/>
  </xdr:twoCellAnchor>
  <xdr:twoCellAnchor editAs="oneCell">
    <xdr:from>
      <xdr:col>2</xdr:col>
      <xdr:colOff>431800</xdr:colOff>
      <xdr:row>70</xdr:row>
      <xdr:rowOff>12700</xdr:rowOff>
    </xdr:from>
    <xdr:to>
      <xdr:col>6</xdr:col>
      <xdr:colOff>583565</xdr:colOff>
      <xdr:row>79</xdr:row>
      <xdr:rowOff>97790</xdr:rowOff>
    </xdr:to>
    <xdr:pic>
      <xdr:nvPicPr>
        <xdr:cNvPr id="12" name="Imagen 11" descr="D:\DOCUMENTOS COMPARTIDOS IMDR\POLO\FOTOS EVENTOS VARIOS\CICLISMO MARZO 18\20180318_085025.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95425" y="16506825"/>
          <a:ext cx="3199765" cy="1799590"/>
        </a:xfrm>
        <a:prstGeom prst="rect">
          <a:avLst/>
        </a:prstGeom>
        <a:noFill/>
        <a:ln>
          <a:noFill/>
        </a:ln>
      </xdr:spPr>
    </xdr:pic>
    <xdr:clientData/>
  </xdr:twoCellAnchor>
  <xdr:twoCellAnchor editAs="oneCell">
    <xdr:from>
      <xdr:col>2</xdr:col>
      <xdr:colOff>258502</xdr:colOff>
      <xdr:row>91</xdr:row>
      <xdr:rowOff>49068</xdr:rowOff>
    </xdr:from>
    <xdr:to>
      <xdr:col>6</xdr:col>
      <xdr:colOff>410267</xdr:colOff>
      <xdr:row>100</xdr:row>
      <xdr:rowOff>134158</xdr:rowOff>
    </xdr:to>
    <xdr:pic>
      <xdr:nvPicPr>
        <xdr:cNvPr id="13" name="Imagen 12" descr="D:\DOCUMENTOS COMPARTIDOS IMDR\POLO\FOTOS EVENTOS VARIOS\festival de escuelas\20180526_171326.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82502" y="18354386"/>
          <a:ext cx="3199765" cy="1799590"/>
        </a:xfrm>
        <a:prstGeom prst="rect">
          <a:avLst/>
        </a:prstGeom>
        <a:noFill/>
        <a:ln>
          <a:noFill/>
        </a:ln>
      </xdr:spPr>
    </xdr:pic>
    <xdr:clientData/>
  </xdr:twoCellAnchor>
  <xdr:twoCellAnchor editAs="oneCell">
    <xdr:from>
      <xdr:col>4</xdr:col>
      <xdr:colOff>491318</xdr:colOff>
      <xdr:row>80</xdr:row>
      <xdr:rowOff>43584</xdr:rowOff>
    </xdr:from>
    <xdr:to>
      <xdr:col>7</xdr:col>
      <xdr:colOff>647990</xdr:colOff>
      <xdr:row>89</xdr:row>
      <xdr:rowOff>128674</xdr:rowOff>
    </xdr:to>
    <xdr:pic>
      <xdr:nvPicPr>
        <xdr:cNvPr id="14" name="Imagen 13" descr="D:\DOCUMENTOS COMPARTIDOS IMDR\POLO\FOTOS EVENTOS VARIOS\festival de escuelas\20180609_103035.jp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078943" y="18442709"/>
          <a:ext cx="2442672" cy="1799590"/>
        </a:xfrm>
        <a:prstGeom prst="rect">
          <a:avLst/>
        </a:prstGeom>
        <a:noFill/>
        <a:ln>
          <a:noFill/>
        </a:ln>
      </xdr:spPr>
    </xdr:pic>
    <xdr:clientData/>
  </xdr:twoCellAnchor>
  <xdr:twoCellAnchor editAs="oneCell">
    <xdr:from>
      <xdr:col>1</xdr:col>
      <xdr:colOff>126134</xdr:colOff>
      <xdr:row>80</xdr:row>
      <xdr:rowOff>38100</xdr:rowOff>
    </xdr:from>
    <xdr:to>
      <xdr:col>4</xdr:col>
      <xdr:colOff>239799</xdr:colOff>
      <xdr:row>89</xdr:row>
      <xdr:rowOff>123190</xdr:rowOff>
    </xdr:to>
    <xdr:pic>
      <xdr:nvPicPr>
        <xdr:cNvPr id="15" name="Imagen 14" descr="D:\DOCUMENTOS COMPARTIDOS IMDR\POLO\FOTOS EVENTOS VARIOS\festival de escuelas\IMG-20180604-WA0024.jp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7759" y="18437225"/>
          <a:ext cx="2399665" cy="1799590"/>
        </a:xfrm>
        <a:prstGeom prst="rect">
          <a:avLst/>
        </a:prstGeom>
        <a:noFill/>
        <a:ln>
          <a:noFill/>
        </a:ln>
      </xdr:spPr>
    </xdr:pic>
    <xdr:clientData/>
  </xdr:twoCellAnchor>
  <xdr:twoCellAnchor editAs="oneCell">
    <xdr:from>
      <xdr:col>1</xdr:col>
      <xdr:colOff>138545</xdr:colOff>
      <xdr:row>102</xdr:row>
      <xdr:rowOff>17318</xdr:rowOff>
    </xdr:from>
    <xdr:to>
      <xdr:col>4</xdr:col>
      <xdr:colOff>207818</xdr:colOff>
      <xdr:row>111</xdr:row>
      <xdr:rowOff>102408</xdr:rowOff>
    </xdr:to>
    <xdr:pic>
      <xdr:nvPicPr>
        <xdr:cNvPr id="16" name="Imagen 15" descr="D:\DOCUMENTOS COMPARTIDOS IMDR\POLO\FOTOS EVENTOS VARIOS\futbol sala femenino\20180528_204037.jpg"/>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00545" y="20418136"/>
          <a:ext cx="2355273" cy="1799590"/>
        </a:xfrm>
        <a:prstGeom prst="rect">
          <a:avLst/>
        </a:prstGeom>
        <a:noFill/>
        <a:ln>
          <a:noFill/>
        </a:ln>
      </xdr:spPr>
    </xdr:pic>
    <xdr:clientData/>
  </xdr:twoCellAnchor>
  <xdr:twoCellAnchor editAs="oneCell">
    <xdr:from>
      <xdr:col>4</xdr:col>
      <xdr:colOff>363683</xdr:colOff>
      <xdr:row>102</xdr:row>
      <xdr:rowOff>3579</xdr:rowOff>
    </xdr:from>
    <xdr:to>
      <xdr:col>7</xdr:col>
      <xdr:colOff>606137</xdr:colOff>
      <xdr:row>111</xdr:row>
      <xdr:rowOff>88669</xdr:rowOff>
    </xdr:to>
    <xdr:pic>
      <xdr:nvPicPr>
        <xdr:cNvPr id="17" name="Imagen 16" descr="D:\DOCUMENTOS COMPARTIDOS IMDR\POLO\FOTOS EVENTOS VARIOS\futbol sala femenino\20180528_192406.jp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411683" y="20404397"/>
          <a:ext cx="2528454" cy="1799590"/>
        </a:xfrm>
        <a:prstGeom prst="rect">
          <a:avLst/>
        </a:prstGeom>
        <a:noFill/>
        <a:ln>
          <a:noFill/>
        </a:ln>
      </xdr:spPr>
    </xdr:pic>
    <xdr:clientData/>
  </xdr:twoCellAnchor>
  <xdr:twoCellAnchor editAs="oneCell">
    <xdr:from>
      <xdr:col>2</xdr:col>
      <xdr:colOff>334818</xdr:colOff>
      <xdr:row>121</xdr:row>
      <xdr:rowOff>129597</xdr:rowOff>
    </xdr:from>
    <xdr:to>
      <xdr:col>6</xdr:col>
      <xdr:colOff>486583</xdr:colOff>
      <xdr:row>131</xdr:row>
      <xdr:rowOff>24187</xdr:rowOff>
    </xdr:to>
    <xdr:pic>
      <xdr:nvPicPr>
        <xdr:cNvPr id="18" name="Imagen 17" descr="D:\DOCUMENTOS COMPARTIDOS IMDR\POLO\FOTOS EVENTOS VARIOS\futbol sala masculino\20180525_192225.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98443" y="26339222"/>
          <a:ext cx="3199765" cy="1799590"/>
        </a:xfrm>
        <a:prstGeom prst="rect">
          <a:avLst/>
        </a:prstGeom>
        <a:noFill/>
        <a:ln>
          <a:noFill/>
        </a:ln>
      </xdr:spPr>
    </xdr:pic>
    <xdr:clientData/>
  </xdr:twoCellAnchor>
  <xdr:twoCellAnchor editAs="oneCell">
    <xdr:from>
      <xdr:col>4</xdr:col>
      <xdr:colOff>366568</xdr:colOff>
      <xdr:row>112</xdr:row>
      <xdr:rowOff>19454</xdr:rowOff>
    </xdr:from>
    <xdr:to>
      <xdr:col>7</xdr:col>
      <xdr:colOff>591705</xdr:colOff>
      <xdr:row>121</xdr:row>
      <xdr:rowOff>104544</xdr:rowOff>
    </xdr:to>
    <xdr:pic>
      <xdr:nvPicPr>
        <xdr:cNvPr id="19" name="Imagen 18" descr="D:\DOCUMENTOS COMPARTIDOS IMDR\POLO\FOTOS EVENTOS VARIOS\futbol sala masculino\20180525_192429.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954193" y="24514579"/>
          <a:ext cx="2511137" cy="1799590"/>
        </a:xfrm>
        <a:prstGeom prst="rect">
          <a:avLst/>
        </a:prstGeom>
        <a:noFill/>
        <a:ln>
          <a:noFill/>
        </a:ln>
      </xdr:spPr>
    </xdr:pic>
    <xdr:clientData/>
  </xdr:twoCellAnchor>
  <xdr:twoCellAnchor editAs="oneCell">
    <xdr:from>
      <xdr:col>1</xdr:col>
      <xdr:colOff>121170</xdr:colOff>
      <xdr:row>111</xdr:row>
      <xdr:rowOff>152977</xdr:rowOff>
    </xdr:from>
    <xdr:to>
      <xdr:col>4</xdr:col>
      <xdr:colOff>223694</xdr:colOff>
      <xdr:row>121</xdr:row>
      <xdr:rowOff>47567</xdr:rowOff>
    </xdr:to>
    <xdr:pic>
      <xdr:nvPicPr>
        <xdr:cNvPr id="20" name="Imagen 19" descr="D:\DOCUMENTOS COMPARTIDOS IMDR\POLO\FOTOS EVENTOS VARIOS\futbol sala masculino\20180613_192919.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22795" y="24457602"/>
          <a:ext cx="2388524" cy="1799590"/>
        </a:xfrm>
        <a:prstGeom prst="rect">
          <a:avLst/>
        </a:prstGeom>
        <a:noFill/>
        <a:ln>
          <a:noFill/>
        </a:ln>
      </xdr:spPr>
    </xdr:pic>
    <xdr:clientData/>
  </xdr:twoCellAnchor>
  <xdr:twoCellAnchor editAs="oneCell">
    <xdr:from>
      <xdr:col>1</xdr:col>
      <xdr:colOff>124114</xdr:colOff>
      <xdr:row>132</xdr:row>
      <xdr:rowOff>53398</xdr:rowOff>
    </xdr:from>
    <xdr:to>
      <xdr:col>4</xdr:col>
      <xdr:colOff>238414</xdr:colOff>
      <xdr:row>141</xdr:row>
      <xdr:rowOff>138488</xdr:rowOff>
    </xdr:to>
    <xdr:pic>
      <xdr:nvPicPr>
        <xdr:cNvPr id="21" name="Imagen 20" descr="D:\DOCUMENTOS COMPARTIDOS IMDR\POLO\FOTOS EVENTOS VARIOS\intercambio voleibol\IMG-20180604-WA0166.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25739" y="28358523"/>
          <a:ext cx="2400300" cy="1799590"/>
        </a:xfrm>
        <a:prstGeom prst="rect">
          <a:avLst/>
        </a:prstGeom>
        <a:noFill/>
        <a:ln>
          <a:noFill/>
        </a:ln>
      </xdr:spPr>
    </xdr:pic>
    <xdr:clientData/>
  </xdr:twoCellAnchor>
  <xdr:twoCellAnchor editAs="oneCell">
    <xdr:from>
      <xdr:col>4</xdr:col>
      <xdr:colOff>482889</xdr:colOff>
      <xdr:row>132</xdr:row>
      <xdr:rowOff>85148</xdr:rowOff>
    </xdr:from>
    <xdr:to>
      <xdr:col>7</xdr:col>
      <xdr:colOff>597189</xdr:colOff>
      <xdr:row>141</xdr:row>
      <xdr:rowOff>170238</xdr:rowOff>
    </xdr:to>
    <xdr:pic>
      <xdr:nvPicPr>
        <xdr:cNvPr id="22" name="Imagen 21" descr="D:\DOCUMENTOS COMPARTIDOS IMDR\POLO\FOTOS EVENTOS VARIOS\intercambio voleibol\IMG-20180604-WA0180.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070514" y="28390273"/>
          <a:ext cx="2400300" cy="1799590"/>
        </a:xfrm>
        <a:prstGeom prst="rect">
          <a:avLst/>
        </a:prstGeom>
        <a:noFill/>
        <a:ln>
          <a:noFill/>
        </a:ln>
      </xdr:spPr>
    </xdr:pic>
    <xdr:clientData/>
  </xdr:twoCellAnchor>
  <xdr:twoCellAnchor editAs="oneCell">
    <xdr:from>
      <xdr:col>2</xdr:col>
      <xdr:colOff>658092</xdr:colOff>
      <xdr:row>143</xdr:row>
      <xdr:rowOff>128328</xdr:rowOff>
    </xdr:from>
    <xdr:to>
      <xdr:col>6</xdr:col>
      <xdr:colOff>10392</xdr:colOff>
      <xdr:row>153</xdr:row>
      <xdr:rowOff>22918</xdr:rowOff>
    </xdr:to>
    <xdr:pic>
      <xdr:nvPicPr>
        <xdr:cNvPr id="23" name="Imagen 22" descr="D:\DOCUMENTOS COMPARTIDOS IMDR\POLO\FOTOS EVENTOS VARIOS\intercambio voleibol\IMG-20180604-WA0177.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721717" y="30528953"/>
          <a:ext cx="2400300" cy="1799590"/>
        </a:xfrm>
        <a:prstGeom prst="rect">
          <a:avLst/>
        </a:prstGeom>
        <a:noFill/>
        <a:ln>
          <a:noFill/>
        </a:ln>
      </xdr:spPr>
    </xdr:pic>
    <xdr:clientData/>
  </xdr:twoCellAnchor>
  <xdr:twoCellAnchor editAs="oneCell">
    <xdr:from>
      <xdr:col>1</xdr:col>
      <xdr:colOff>127186</xdr:colOff>
      <xdr:row>153</xdr:row>
      <xdr:rowOff>154640</xdr:rowOff>
    </xdr:from>
    <xdr:to>
      <xdr:col>4</xdr:col>
      <xdr:colOff>316565</xdr:colOff>
      <xdr:row>163</xdr:row>
      <xdr:rowOff>84043</xdr:rowOff>
    </xdr:to>
    <xdr:pic>
      <xdr:nvPicPr>
        <xdr:cNvPr id="24" name="Imagen 23" descr="D:\DOCUMENTOS COMPARTIDOS IMDR\POLO\FOTOS EVENTOS VARIOS\maraton aerobica\20180427_204620.jpg"/>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28811" y="32460265"/>
          <a:ext cx="2475379" cy="1834403"/>
        </a:xfrm>
        <a:prstGeom prst="rect">
          <a:avLst/>
        </a:prstGeom>
        <a:noFill/>
        <a:ln>
          <a:noFill/>
        </a:ln>
      </xdr:spPr>
    </xdr:pic>
    <xdr:clientData/>
  </xdr:twoCellAnchor>
  <xdr:twoCellAnchor editAs="oneCell">
    <xdr:from>
      <xdr:col>4</xdr:col>
      <xdr:colOff>642844</xdr:colOff>
      <xdr:row>153</xdr:row>
      <xdr:rowOff>167939</xdr:rowOff>
    </xdr:from>
    <xdr:to>
      <xdr:col>7</xdr:col>
      <xdr:colOff>845110</xdr:colOff>
      <xdr:row>163</xdr:row>
      <xdr:rowOff>45757</xdr:rowOff>
    </xdr:to>
    <xdr:pic>
      <xdr:nvPicPr>
        <xdr:cNvPr id="25" name="Imagen 24" descr="D:\DOCUMENTOS COMPARTIDOS IMDR\POLO\FOTOS EVENTOS VARIOS\maraton aerobica\20180427_204310.jpg"/>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230469" y="32473564"/>
          <a:ext cx="2488266" cy="1782818"/>
        </a:xfrm>
        <a:prstGeom prst="rect">
          <a:avLst/>
        </a:prstGeom>
        <a:noFill/>
        <a:ln>
          <a:noFill/>
        </a:ln>
      </xdr:spPr>
    </xdr:pic>
    <xdr:clientData/>
  </xdr:twoCellAnchor>
  <xdr:twoCellAnchor editAs="oneCell">
    <xdr:from>
      <xdr:col>1</xdr:col>
      <xdr:colOff>129803</xdr:colOff>
      <xdr:row>164</xdr:row>
      <xdr:rowOff>95250</xdr:rowOff>
    </xdr:from>
    <xdr:to>
      <xdr:col>4</xdr:col>
      <xdr:colOff>477185</xdr:colOff>
      <xdr:row>174</xdr:row>
      <xdr:rowOff>39221</xdr:rowOff>
    </xdr:to>
    <xdr:pic>
      <xdr:nvPicPr>
        <xdr:cNvPr id="26" name="Imagen 25" descr="D:\DOCUMENTOS COMPARTIDOS IMDR\POLO\FOTOS EVENTOS VARIOS\mayores de 40 años\20180612_201435.jpg"/>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31428" y="34496375"/>
          <a:ext cx="2633382" cy="1848971"/>
        </a:xfrm>
        <a:prstGeom prst="rect">
          <a:avLst/>
        </a:prstGeom>
        <a:noFill/>
        <a:ln>
          <a:noFill/>
        </a:ln>
      </xdr:spPr>
    </xdr:pic>
    <xdr:clientData/>
  </xdr:twoCellAnchor>
  <xdr:twoCellAnchor editAs="oneCell">
    <xdr:from>
      <xdr:col>2</xdr:col>
      <xdr:colOff>569632</xdr:colOff>
      <xdr:row>174</xdr:row>
      <xdr:rowOff>183962</xdr:rowOff>
    </xdr:from>
    <xdr:to>
      <xdr:col>6</xdr:col>
      <xdr:colOff>719492</xdr:colOff>
      <xdr:row>184</xdr:row>
      <xdr:rowOff>78552</xdr:rowOff>
    </xdr:to>
    <xdr:pic>
      <xdr:nvPicPr>
        <xdr:cNvPr id="27" name="Imagen 26" descr="D:\DOCUMENTOS COMPARTIDOS IMDR\POLO\FOTOS EVENTOS VARIOS\mayores de 40 años\IMG-20180605-WA0079.jpg"/>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33257" y="36490087"/>
          <a:ext cx="3197860" cy="1799590"/>
        </a:xfrm>
        <a:prstGeom prst="rect">
          <a:avLst/>
        </a:prstGeom>
        <a:noFill/>
        <a:ln>
          <a:noFill/>
        </a:ln>
      </xdr:spPr>
    </xdr:pic>
    <xdr:clientData/>
  </xdr:twoCellAnchor>
  <xdr:twoCellAnchor editAs="oneCell">
    <xdr:from>
      <xdr:col>5</xdr:col>
      <xdr:colOff>92002</xdr:colOff>
      <xdr:row>164</xdr:row>
      <xdr:rowOff>181162</xdr:rowOff>
    </xdr:from>
    <xdr:to>
      <xdr:col>7</xdr:col>
      <xdr:colOff>854450</xdr:colOff>
      <xdr:row>174</xdr:row>
      <xdr:rowOff>69103</xdr:rowOff>
    </xdr:to>
    <xdr:pic>
      <xdr:nvPicPr>
        <xdr:cNvPr id="28" name="Imagen 27" descr="D:\DOCUMENTOS COMPARTIDOS IMDR\POLO\FOTOS EVENTOS VARIOS\mayores de 40 años\20180605_191724.jpg"/>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441627" y="34582287"/>
          <a:ext cx="2286448" cy="1792941"/>
        </a:xfrm>
        <a:prstGeom prst="rect">
          <a:avLst/>
        </a:prstGeom>
        <a:noFill/>
        <a:ln>
          <a:noFill/>
        </a:ln>
      </xdr:spPr>
    </xdr:pic>
    <xdr:clientData/>
  </xdr:twoCellAnchor>
  <xdr:twoCellAnchor editAs="oneCell">
    <xdr:from>
      <xdr:col>2</xdr:col>
      <xdr:colOff>380048</xdr:colOff>
      <xdr:row>197</xdr:row>
      <xdr:rowOff>35038</xdr:rowOff>
    </xdr:from>
    <xdr:to>
      <xdr:col>6</xdr:col>
      <xdr:colOff>531813</xdr:colOff>
      <xdr:row>206</xdr:row>
      <xdr:rowOff>120128</xdr:rowOff>
    </xdr:to>
    <xdr:pic>
      <xdr:nvPicPr>
        <xdr:cNvPr id="29" name="Imagen 28" descr="D:\DOCUMENTOS COMPARTIDOS IMDR\POLO\FOTOS EVENTOS VARIOS\TOMA CHAMBACU\20180127_144313.jpg"/>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443673" y="40722663"/>
          <a:ext cx="3199765" cy="1799590"/>
        </a:xfrm>
        <a:prstGeom prst="rect">
          <a:avLst/>
        </a:prstGeom>
        <a:noFill/>
        <a:ln>
          <a:noFill/>
        </a:ln>
      </xdr:spPr>
    </xdr:pic>
    <xdr:clientData/>
  </xdr:twoCellAnchor>
  <xdr:twoCellAnchor editAs="oneCell">
    <xdr:from>
      <xdr:col>1</xdr:col>
      <xdr:colOff>168686</xdr:colOff>
      <xdr:row>184</xdr:row>
      <xdr:rowOff>159293</xdr:rowOff>
    </xdr:from>
    <xdr:to>
      <xdr:col>4</xdr:col>
      <xdr:colOff>357187</xdr:colOff>
      <xdr:row>194</xdr:row>
      <xdr:rowOff>174625</xdr:rowOff>
    </xdr:to>
    <xdr:pic>
      <xdr:nvPicPr>
        <xdr:cNvPr id="31" name="Imagen 30" descr="D:\DOCUMENTOS COMPARTIDOS IMDR\POLO\FOTOS EVENTOS VARIOS\TOMA CHAMBACU\20180127_142247.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470311" y="38370418"/>
          <a:ext cx="2474501" cy="1920332"/>
        </a:xfrm>
        <a:prstGeom prst="rect">
          <a:avLst/>
        </a:prstGeom>
        <a:noFill/>
        <a:ln>
          <a:noFill/>
        </a:ln>
      </xdr:spPr>
    </xdr:pic>
    <xdr:clientData/>
  </xdr:twoCellAnchor>
  <xdr:twoCellAnchor editAs="oneCell">
    <xdr:from>
      <xdr:col>4</xdr:col>
      <xdr:colOff>674687</xdr:colOff>
      <xdr:row>185</xdr:row>
      <xdr:rowOff>77901</xdr:rowOff>
    </xdr:from>
    <xdr:to>
      <xdr:col>7</xdr:col>
      <xdr:colOff>841375</xdr:colOff>
      <xdr:row>195</xdr:row>
      <xdr:rowOff>71437</xdr:rowOff>
    </xdr:to>
    <xdr:pic>
      <xdr:nvPicPr>
        <xdr:cNvPr id="32" name="Imagen 31" descr="D:\DOCUMENTOS COMPARTIDOS IMDR\POLO\FOTOS EVENTOS VARIOS\TOMA CHAMBACU\20180127_170513.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rot="10800000">
          <a:off x="3262312" y="38479526"/>
          <a:ext cx="2452688" cy="1898536"/>
        </a:xfrm>
        <a:prstGeom prst="rect">
          <a:avLst/>
        </a:prstGeom>
        <a:noFill/>
        <a:ln>
          <a:noFill/>
        </a:ln>
      </xdr:spPr>
    </xdr:pic>
    <xdr:clientData/>
  </xdr:twoCellAnchor>
  <xdr:twoCellAnchor editAs="oneCell">
    <xdr:from>
      <xdr:col>1</xdr:col>
      <xdr:colOff>111125</xdr:colOff>
      <xdr:row>207</xdr:row>
      <xdr:rowOff>71437</xdr:rowOff>
    </xdr:from>
    <xdr:to>
      <xdr:col>4</xdr:col>
      <xdr:colOff>254000</xdr:colOff>
      <xdr:row>216</xdr:row>
      <xdr:rowOff>156527</xdr:rowOff>
    </xdr:to>
    <xdr:pic>
      <xdr:nvPicPr>
        <xdr:cNvPr id="33" name="Imagen 32" descr="D:\DOCUMENTOS COMPARTIDOS IMDR\POLO\FOTOS EVENTOS VARIOS\TOMA CHAMBACU\20180127_160539.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412750" y="42664062"/>
          <a:ext cx="2428875" cy="1799590"/>
        </a:xfrm>
        <a:prstGeom prst="rect">
          <a:avLst/>
        </a:prstGeom>
        <a:noFill/>
        <a:ln>
          <a:noFill/>
        </a:ln>
      </xdr:spPr>
    </xdr:pic>
    <xdr:clientData/>
  </xdr:twoCellAnchor>
  <xdr:twoCellAnchor editAs="oneCell">
    <xdr:from>
      <xdr:col>4</xdr:col>
      <xdr:colOff>650876</xdr:colOff>
      <xdr:row>207</xdr:row>
      <xdr:rowOff>66040</xdr:rowOff>
    </xdr:from>
    <xdr:to>
      <xdr:col>7</xdr:col>
      <xdr:colOff>793750</xdr:colOff>
      <xdr:row>216</xdr:row>
      <xdr:rowOff>151130</xdr:rowOff>
    </xdr:to>
    <xdr:pic>
      <xdr:nvPicPr>
        <xdr:cNvPr id="34" name="Imagen 33" descr="D:\DOCUMENTOS COMPARTIDOS IMDR\POLO\FOTOS EVENTOS VARIOS\TOMA CHAMBACU\20180127_143057.jpg"/>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238501" y="42658665"/>
          <a:ext cx="2428874" cy="1799590"/>
        </a:xfrm>
        <a:prstGeom prst="rect">
          <a:avLst/>
        </a:prstGeom>
        <a:noFill/>
        <a:ln>
          <a:noFill/>
        </a:ln>
      </xdr:spPr>
    </xdr:pic>
    <xdr:clientData/>
  </xdr:twoCellAnchor>
  <xdr:twoCellAnchor editAs="oneCell">
    <xdr:from>
      <xdr:col>1</xdr:col>
      <xdr:colOff>145976</xdr:colOff>
      <xdr:row>227</xdr:row>
      <xdr:rowOff>125954</xdr:rowOff>
    </xdr:from>
    <xdr:to>
      <xdr:col>4</xdr:col>
      <xdr:colOff>314700</xdr:colOff>
      <xdr:row>237</xdr:row>
      <xdr:rowOff>76574</xdr:rowOff>
    </xdr:to>
    <xdr:pic>
      <xdr:nvPicPr>
        <xdr:cNvPr id="35" name="Imagen 34" descr="D:\DOCUMENTOS COMPARTIDOS IMDR\POLO\FOTOS EVENTOS VARIOS\valida motovelocidad arena\20180702_151932.jpg"/>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447601" y="46528579"/>
          <a:ext cx="2454724" cy="1855620"/>
        </a:xfrm>
        <a:prstGeom prst="rect">
          <a:avLst/>
        </a:prstGeom>
        <a:noFill/>
        <a:ln>
          <a:noFill/>
        </a:ln>
      </xdr:spPr>
    </xdr:pic>
    <xdr:clientData/>
  </xdr:twoCellAnchor>
  <xdr:twoCellAnchor editAs="oneCell">
    <xdr:from>
      <xdr:col>4</xdr:col>
      <xdr:colOff>706718</xdr:colOff>
      <xdr:row>217</xdr:row>
      <xdr:rowOff>165288</xdr:rowOff>
    </xdr:from>
    <xdr:to>
      <xdr:col>7</xdr:col>
      <xdr:colOff>767604</xdr:colOff>
      <xdr:row>226</xdr:row>
      <xdr:rowOff>98051</xdr:rowOff>
    </xdr:to>
    <xdr:pic>
      <xdr:nvPicPr>
        <xdr:cNvPr id="36" name="Imagen 35" descr="D:\DOCUMENTOS COMPARTIDOS IMDR\POLO\FOTOS EVENTOS VARIOS\valida motovelocidad arena\20180702_120727.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294343" y="44662913"/>
          <a:ext cx="2346886" cy="1647263"/>
        </a:xfrm>
        <a:prstGeom prst="rect">
          <a:avLst/>
        </a:prstGeom>
        <a:noFill/>
        <a:ln>
          <a:noFill/>
        </a:ln>
      </xdr:spPr>
    </xdr:pic>
    <xdr:clientData/>
  </xdr:twoCellAnchor>
  <xdr:twoCellAnchor editAs="oneCell">
    <xdr:from>
      <xdr:col>1</xdr:col>
      <xdr:colOff>119530</xdr:colOff>
      <xdr:row>217</xdr:row>
      <xdr:rowOff>137870</xdr:rowOff>
    </xdr:from>
    <xdr:to>
      <xdr:col>4</xdr:col>
      <xdr:colOff>567766</xdr:colOff>
      <xdr:row>225</xdr:row>
      <xdr:rowOff>189566</xdr:rowOff>
    </xdr:to>
    <xdr:pic>
      <xdr:nvPicPr>
        <xdr:cNvPr id="37" name="Imagen 36" descr="D:\DOCUMENTOS COMPARTIDOS IMDR\POLO\FOTOS EVENTOS VARIOS\valida motovelocidad arena\20180702_135824.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421155" y="44635495"/>
          <a:ext cx="2734236" cy="1575696"/>
        </a:xfrm>
        <a:prstGeom prst="rect">
          <a:avLst/>
        </a:prstGeom>
        <a:noFill/>
        <a:ln>
          <a:noFill/>
        </a:ln>
      </xdr:spPr>
    </xdr:pic>
    <xdr:clientData/>
  </xdr:twoCellAnchor>
  <xdr:twoCellAnchor editAs="oneCell">
    <xdr:from>
      <xdr:col>4</xdr:col>
      <xdr:colOff>576580</xdr:colOff>
      <xdr:row>227</xdr:row>
      <xdr:rowOff>136526</xdr:rowOff>
    </xdr:from>
    <xdr:to>
      <xdr:col>7</xdr:col>
      <xdr:colOff>926353</xdr:colOff>
      <xdr:row>237</xdr:row>
      <xdr:rowOff>44824</xdr:rowOff>
    </xdr:to>
    <xdr:pic>
      <xdr:nvPicPr>
        <xdr:cNvPr id="38" name="Imagen 37" descr="D:\DOCUMENTOS COMPARTIDOS IMDR\POLO\FOTOS EVENTOS VARIOS\valida motovelocidad arena\20180702_120320.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164205" y="46539151"/>
          <a:ext cx="2635773" cy="181329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36" t="s">
        <v>0</v>
      </c>
      <c r="C2" s="236"/>
      <c r="D2" s="236"/>
      <c r="E2" s="236"/>
      <c r="F2" s="236"/>
      <c r="G2" s="236"/>
      <c r="H2" s="236"/>
      <c r="I2" s="236"/>
    </row>
    <row r="3" spans="1:9" x14ac:dyDescent="0.25">
      <c r="B3" s="246" t="s">
        <v>1</v>
      </c>
      <c r="C3" s="246"/>
      <c r="D3" s="246"/>
      <c r="E3" s="246"/>
      <c r="F3" s="246"/>
      <c r="G3" s="246"/>
      <c r="H3" s="246"/>
      <c r="I3" s="246"/>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40" t="s">
        <v>11</v>
      </c>
      <c r="D9" s="5" t="s">
        <v>12</v>
      </c>
      <c r="E9" s="20"/>
      <c r="F9" s="7"/>
      <c r="I9" s="8"/>
    </row>
    <row r="10" spans="1:9" x14ac:dyDescent="0.25">
      <c r="C10" s="240"/>
      <c r="D10" s="5" t="s">
        <v>13</v>
      </c>
      <c r="E10" s="20"/>
    </row>
    <row r="12" spans="1:9" x14ac:dyDescent="0.25">
      <c r="A12" s="241" t="s">
        <v>14</v>
      </c>
      <c r="B12" s="242"/>
      <c r="C12" s="242"/>
      <c r="D12" s="242"/>
      <c r="E12" s="242"/>
      <c r="F12" s="242"/>
      <c r="G12" s="242"/>
      <c r="H12" s="242"/>
      <c r="I12" s="243"/>
    </row>
    <row r="13" spans="1:9" x14ac:dyDescent="0.25">
      <c r="A13" s="241" t="s">
        <v>15</v>
      </c>
      <c r="B13" s="242"/>
      <c r="C13" s="242"/>
      <c r="D13" s="242"/>
      <c r="E13" s="242"/>
      <c r="F13" s="242"/>
      <c r="G13" s="242"/>
      <c r="H13" s="242"/>
      <c r="I13" s="243"/>
    </row>
    <row r="14" spans="1:9" x14ac:dyDescent="0.25">
      <c r="A14" s="247"/>
      <c r="B14" s="248"/>
      <c r="C14" s="248"/>
      <c r="D14" s="248"/>
      <c r="E14" s="248"/>
      <c r="F14" s="248"/>
      <c r="G14" s="249"/>
      <c r="H14" s="238" t="s">
        <v>16</v>
      </c>
      <c r="I14" s="239"/>
    </row>
    <row r="15" spans="1:9" ht="28.5" x14ac:dyDescent="0.25">
      <c r="A15" s="179" t="s">
        <v>17</v>
      </c>
      <c r="B15" s="22" t="s">
        <v>18</v>
      </c>
      <c r="C15" s="35" t="s">
        <v>19</v>
      </c>
      <c r="D15" s="22" t="s">
        <v>20</v>
      </c>
      <c r="E15" s="179" t="s">
        <v>21</v>
      </c>
      <c r="F15" s="179" t="s">
        <v>22</v>
      </c>
      <c r="G15" s="49" t="s">
        <v>23</v>
      </c>
      <c r="H15" s="179" t="s">
        <v>24</v>
      </c>
      <c r="I15" s="179" t="s">
        <v>25</v>
      </c>
    </row>
    <row r="16" spans="1:9" ht="30" x14ac:dyDescent="0.25">
      <c r="A16" s="244" t="s">
        <v>26</v>
      </c>
      <c r="B16" s="245">
        <v>0.3</v>
      </c>
      <c r="C16" s="237" t="s">
        <v>27</v>
      </c>
      <c r="D16" s="10" t="s">
        <v>28</v>
      </c>
      <c r="E16" s="223">
        <v>4</v>
      </c>
      <c r="F16" s="223" t="s">
        <v>29</v>
      </c>
      <c r="G16" s="237" t="s">
        <v>30</v>
      </c>
      <c r="H16" s="223"/>
      <c r="I16" s="226"/>
    </row>
    <row r="17" spans="1:9" ht="56.25" customHeight="1" x14ac:dyDescent="0.25">
      <c r="A17" s="244"/>
      <c r="B17" s="244"/>
      <c r="C17" s="237"/>
      <c r="D17" s="11" t="s">
        <v>31</v>
      </c>
      <c r="E17" s="224"/>
      <c r="F17" s="224"/>
      <c r="G17" s="237"/>
      <c r="H17" s="224"/>
      <c r="I17" s="226"/>
    </row>
    <row r="18" spans="1:9" ht="25.5" customHeight="1" x14ac:dyDescent="0.25">
      <c r="A18" s="244"/>
      <c r="B18" s="244"/>
      <c r="C18" s="237"/>
      <c r="D18" s="11" t="s">
        <v>32</v>
      </c>
      <c r="E18" s="224"/>
      <c r="F18" s="224"/>
      <c r="G18" s="237"/>
      <c r="H18" s="224"/>
      <c r="I18" s="226"/>
    </row>
    <row r="19" spans="1:9" ht="49.5" customHeight="1" x14ac:dyDescent="0.25">
      <c r="A19" s="244"/>
      <c r="B19" s="244"/>
      <c r="C19" s="237"/>
      <c r="D19" s="11" t="s">
        <v>33</v>
      </c>
      <c r="E19" s="225"/>
      <c r="F19" s="225"/>
      <c r="G19" s="237"/>
      <c r="H19" s="225"/>
      <c r="I19" s="226"/>
    </row>
    <row r="20" spans="1:9" ht="82.5" customHeight="1" x14ac:dyDescent="0.25">
      <c r="A20" s="233" t="s">
        <v>34</v>
      </c>
      <c r="B20" s="230">
        <v>0.3</v>
      </c>
      <c r="C20" s="223" t="s">
        <v>35</v>
      </c>
      <c r="D20" s="11" t="s">
        <v>36</v>
      </c>
      <c r="E20" s="223">
        <v>20</v>
      </c>
      <c r="F20" s="223" t="s">
        <v>37</v>
      </c>
      <c r="G20" s="178" t="s">
        <v>38</v>
      </c>
      <c r="H20" s="223"/>
      <c r="I20" s="227"/>
    </row>
    <row r="21" spans="1:9" ht="68.25" customHeight="1" x14ac:dyDescent="0.25">
      <c r="A21" s="234"/>
      <c r="B21" s="231"/>
      <c r="C21" s="224"/>
      <c r="D21" s="11" t="s">
        <v>39</v>
      </c>
      <c r="E21" s="224"/>
      <c r="F21" s="224"/>
      <c r="G21" s="178" t="s">
        <v>40</v>
      </c>
      <c r="H21" s="224"/>
      <c r="I21" s="228"/>
    </row>
    <row r="22" spans="1:9" ht="66" customHeight="1" x14ac:dyDescent="0.25">
      <c r="A22" s="235"/>
      <c r="B22" s="232"/>
      <c r="C22" s="225"/>
      <c r="D22" s="11" t="s">
        <v>41</v>
      </c>
      <c r="E22" s="225"/>
      <c r="F22" s="225"/>
      <c r="G22" s="178" t="s">
        <v>42</v>
      </c>
      <c r="H22" s="225"/>
      <c r="I22" s="229"/>
    </row>
    <row r="23" spans="1:9" ht="97.5" customHeight="1" x14ac:dyDescent="0.25">
      <c r="A23" s="233" t="s">
        <v>43</v>
      </c>
      <c r="B23" s="230">
        <v>0.4</v>
      </c>
      <c r="C23" s="223" t="s">
        <v>44</v>
      </c>
      <c r="D23" s="11" t="s">
        <v>45</v>
      </c>
      <c r="E23" s="223">
        <v>15</v>
      </c>
      <c r="F23" s="223" t="s">
        <v>29</v>
      </c>
      <c r="G23" s="223" t="s">
        <v>42</v>
      </c>
      <c r="H23" s="223"/>
      <c r="I23" s="227"/>
    </row>
    <row r="24" spans="1:9" ht="55.5" customHeight="1" x14ac:dyDescent="0.25">
      <c r="A24" s="234"/>
      <c r="B24" s="231"/>
      <c r="C24" s="224"/>
      <c r="D24" s="11" t="s">
        <v>46</v>
      </c>
      <c r="E24" s="224"/>
      <c r="F24" s="224"/>
      <c r="G24" s="224"/>
      <c r="H24" s="224"/>
      <c r="I24" s="228"/>
    </row>
    <row r="25" spans="1:9" ht="55.5" customHeight="1" x14ac:dyDescent="0.25">
      <c r="A25" s="235"/>
      <c r="B25" s="232"/>
      <c r="C25" s="225"/>
      <c r="D25" s="11" t="s">
        <v>47</v>
      </c>
      <c r="E25" s="225"/>
      <c r="F25" s="225"/>
      <c r="G25" s="225"/>
      <c r="H25" s="225"/>
      <c r="I25" s="229"/>
    </row>
    <row r="26" spans="1:9" x14ac:dyDescent="0.25">
      <c r="A26" s="179" t="s">
        <v>48</v>
      </c>
      <c r="B26" s="12">
        <f>SUM(B16:B25)</f>
        <v>1</v>
      </c>
      <c r="C26" s="5"/>
      <c r="D26" s="5"/>
      <c r="E26" s="5"/>
      <c r="F26" s="11"/>
      <c r="G26" s="5"/>
      <c r="H26" s="5"/>
      <c r="I26" s="5"/>
    </row>
    <row r="27" spans="1:9" ht="4.5" customHeight="1" thickBot="1" x14ac:dyDescent="0.3">
      <c r="A27" s="13"/>
    </row>
    <row r="28" spans="1:9" ht="27" customHeight="1" x14ac:dyDescent="0.25">
      <c r="A28" s="13"/>
      <c r="C28" s="218"/>
      <c r="D28" s="219"/>
      <c r="E28" s="184"/>
      <c r="F28" s="221"/>
      <c r="G28" s="222"/>
      <c r="H28" s="24"/>
    </row>
    <row r="29" spans="1:9" ht="15.75" thickBot="1" x14ac:dyDescent="0.3">
      <c r="A29" s="13"/>
      <c r="C29" s="216" t="s">
        <v>49</v>
      </c>
      <c r="D29" s="217"/>
      <c r="E29" s="183"/>
      <c r="F29" s="217" t="s">
        <v>50</v>
      </c>
      <c r="G29" s="220"/>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A22" zoomScale="60" workbookViewId="0">
      <selection activeCell="B9" sqref="B9:I9"/>
    </sheetView>
  </sheetViews>
  <sheetFormatPr baseColWidth="10" defaultColWidth="10.85546875" defaultRowHeight="15.75" x14ac:dyDescent="0.25"/>
  <cols>
    <col min="1" max="1" width="3.28515625" style="90" customWidth="1"/>
    <col min="2" max="2" width="38.28515625" style="90" customWidth="1"/>
    <col min="3" max="3" width="15.28515625" style="90" bestFit="1" customWidth="1"/>
    <col min="4" max="8" width="10.85546875" style="90"/>
    <col min="9" max="9" width="17.85546875" style="90" customWidth="1"/>
    <col min="10" max="10" width="3.140625" style="90" customWidth="1"/>
    <col min="11" max="11" width="3.42578125" style="90" customWidth="1"/>
    <col min="12" max="12" width="38.42578125" style="90" customWidth="1"/>
    <col min="13" max="13" width="15.28515625" style="90" customWidth="1"/>
    <col min="14" max="16" width="10.85546875" style="90"/>
    <col min="17" max="17" width="11.5703125" style="90" customWidth="1"/>
    <col min="18" max="19" width="10.85546875" style="90"/>
    <col min="20" max="20" width="17.85546875" style="90" customWidth="1"/>
    <col min="21" max="21" width="3.28515625" style="90" customWidth="1"/>
    <col min="22" max="16384" width="10.85546875" style="90"/>
  </cols>
  <sheetData>
    <row r="1" spans="1:21" x14ac:dyDescent="0.25">
      <c r="A1" s="91"/>
      <c r="B1" s="91"/>
      <c r="C1" s="91"/>
      <c r="D1" s="91"/>
      <c r="E1" s="91"/>
      <c r="F1" s="91"/>
      <c r="G1" s="91"/>
      <c r="H1" s="91"/>
      <c r="I1" s="91"/>
      <c r="J1" s="91"/>
      <c r="K1" s="91"/>
      <c r="L1" s="91"/>
      <c r="M1" s="91"/>
      <c r="N1" s="91"/>
      <c r="O1" s="91"/>
      <c r="P1" s="91"/>
      <c r="Q1" s="91"/>
      <c r="R1" s="91"/>
      <c r="S1" s="91"/>
      <c r="T1" s="91"/>
    </row>
    <row r="2" spans="1:21" x14ac:dyDescent="0.25">
      <c r="A2" s="91"/>
      <c r="B2" s="91"/>
      <c r="C2" s="91"/>
      <c r="D2" s="91"/>
      <c r="E2" s="91"/>
      <c r="F2" s="91"/>
      <c r="G2" s="91"/>
      <c r="H2" s="91"/>
      <c r="I2" s="91"/>
      <c r="J2" s="91"/>
      <c r="K2" s="91"/>
      <c r="L2" s="91"/>
      <c r="M2" s="91"/>
      <c r="N2" s="91"/>
      <c r="O2" s="91"/>
      <c r="P2" s="91"/>
      <c r="Q2" s="91"/>
      <c r="R2" s="91"/>
      <c r="S2" s="91"/>
      <c r="T2" s="91"/>
    </row>
    <row r="3" spans="1:21" x14ac:dyDescent="0.25">
      <c r="A3" s="91"/>
      <c r="B3" s="91"/>
      <c r="C3" s="91"/>
      <c r="D3" s="91"/>
      <c r="E3" s="91"/>
      <c r="F3" s="91"/>
      <c r="G3" s="91"/>
      <c r="H3" s="91"/>
      <c r="I3" s="91"/>
      <c r="J3" s="91"/>
      <c r="K3" s="91"/>
      <c r="L3" s="117"/>
      <c r="M3" s="117"/>
      <c r="N3" s="117"/>
      <c r="O3" s="117"/>
      <c r="P3" s="117"/>
      <c r="Q3" s="117"/>
      <c r="R3" s="117"/>
      <c r="S3" s="117"/>
      <c r="T3" s="117"/>
    </row>
    <row r="4" spans="1:21" ht="24.75" customHeight="1" x14ac:dyDescent="0.25">
      <c r="A4" s="169"/>
      <c r="B4" s="117"/>
      <c r="C4" s="117"/>
      <c r="D4" s="117"/>
      <c r="E4" s="117"/>
      <c r="F4" s="117"/>
      <c r="G4" s="117"/>
      <c r="H4" s="117"/>
      <c r="I4" s="117"/>
      <c r="J4" s="117"/>
      <c r="K4" s="91"/>
      <c r="L4" s="267" t="s">
        <v>51</v>
      </c>
      <c r="M4" s="267"/>
      <c r="N4" s="267"/>
      <c r="O4" s="267"/>
      <c r="P4" s="267"/>
      <c r="Q4" s="267"/>
      <c r="R4" s="267"/>
      <c r="S4" s="267"/>
      <c r="T4" s="267"/>
      <c r="U4" s="116"/>
    </row>
    <row r="5" spans="1:21" x14ac:dyDescent="0.25">
      <c r="A5" s="116"/>
      <c r="B5" s="117"/>
      <c r="C5" s="117"/>
      <c r="D5" s="117"/>
      <c r="E5" s="117"/>
      <c r="F5" s="117"/>
      <c r="G5" s="117"/>
      <c r="H5" s="117"/>
      <c r="I5" s="117"/>
      <c r="J5" s="117"/>
      <c r="K5" s="91"/>
      <c r="L5" s="118"/>
      <c r="M5" s="118"/>
      <c r="N5" s="118"/>
      <c r="O5" s="118"/>
      <c r="P5" s="118"/>
      <c r="Q5" s="118"/>
      <c r="R5" s="118"/>
      <c r="S5" s="118"/>
      <c r="T5" s="118"/>
      <c r="U5" s="116"/>
    </row>
    <row r="6" spans="1:21" x14ac:dyDescent="0.25">
      <c r="A6" s="116"/>
      <c r="B6" s="117"/>
      <c r="C6" s="117"/>
      <c r="D6" s="117"/>
      <c r="E6" s="117"/>
      <c r="F6" s="117"/>
      <c r="G6" s="117"/>
      <c r="H6" s="117"/>
      <c r="I6" s="117"/>
      <c r="J6" s="117"/>
      <c r="K6" s="91"/>
      <c r="L6" s="118"/>
      <c r="M6" s="118"/>
      <c r="N6" s="118"/>
      <c r="O6" s="118"/>
      <c r="P6" s="118"/>
      <c r="Q6" s="118"/>
      <c r="R6" s="118"/>
      <c r="S6" s="118"/>
      <c r="T6" s="118"/>
      <c r="U6" s="116"/>
    </row>
    <row r="7" spans="1:21" ht="16.5" thickBot="1" x14ac:dyDescent="0.3">
      <c r="A7" s="116"/>
      <c r="B7" s="117"/>
      <c r="C7" s="117"/>
      <c r="D7" s="117"/>
      <c r="E7" s="117"/>
      <c r="F7" s="117"/>
      <c r="G7" s="117"/>
      <c r="H7" s="117"/>
      <c r="I7" s="117"/>
      <c r="J7" s="117"/>
      <c r="K7" s="91"/>
      <c r="L7" s="118"/>
      <c r="M7" s="118"/>
      <c r="N7" s="118"/>
      <c r="O7" s="118"/>
      <c r="P7" s="118"/>
      <c r="Q7" s="118"/>
      <c r="R7" s="118"/>
      <c r="S7" s="118"/>
      <c r="T7" s="118"/>
      <c r="U7" s="116"/>
    </row>
    <row r="8" spans="1:21" x14ac:dyDescent="0.25">
      <c r="A8" s="116"/>
      <c r="B8" s="117"/>
      <c r="C8" s="117"/>
      <c r="D8" s="117"/>
      <c r="E8" s="117"/>
      <c r="F8" s="117"/>
      <c r="G8" s="117"/>
      <c r="H8" s="117"/>
      <c r="I8" s="117"/>
      <c r="J8" s="117"/>
      <c r="K8" s="118"/>
      <c r="L8" s="283" t="s">
        <v>52</v>
      </c>
      <c r="M8" s="284"/>
      <c r="N8" s="284"/>
      <c r="O8" s="284"/>
      <c r="P8" s="284"/>
      <c r="Q8" s="284"/>
      <c r="R8" s="284"/>
      <c r="S8" s="284"/>
      <c r="T8" s="285"/>
      <c r="U8" s="116"/>
    </row>
    <row r="9" spans="1:21" ht="66.95" customHeight="1" x14ac:dyDescent="0.25">
      <c r="A9" s="116"/>
      <c r="B9" s="262" t="s">
        <v>53</v>
      </c>
      <c r="C9" s="262"/>
      <c r="D9" s="262"/>
      <c r="E9" s="262"/>
      <c r="F9" s="262"/>
      <c r="G9" s="262"/>
      <c r="H9" s="262"/>
      <c r="I9" s="262"/>
      <c r="J9" s="188"/>
      <c r="K9" s="118"/>
      <c r="L9" s="286"/>
      <c r="M9" s="287"/>
      <c r="N9" s="287"/>
      <c r="O9" s="287"/>
      <c r="P9" s="287"/>
      <c r="Q9" s="287"/>
      <c r="R9" s="287"/>
      <c r="S9" s="287"/>
      <c r="T9" s="288"/>
      <c r="U9" s="116"/>
    </row>
    <row r="10" spans="1:21" ht="35.25" customHeight="1" thickBot="1" x14ac:dyDescent="0.3">
      <c r="A10" s="116"/>
      <c r="B10" s="188"/>
      <c r="C10" s="188"/>
      <c r="D10" s="188"/>
      <c r="E10" s="188"/>
      <c r="F10" s="188"/>
      <c r="G10" s="188"/>
      <c r="H10" s="188"/>
      <c r="I10" s="188"/>
      <c r="J10" s="188"/>
      <c r="K10" s="118"/>
      <c r="L10" s="286"/>
      <c r="M10" s="287"/>
      <c r="N10" s="287"/>
      <c r="O10" s="287"/>
      <c r="P10" s="287"/>
      <c r="Q10" s="287"/>
      <c r="R10" s="287"/>
      <c r="S10" s="287"/>
      <c r="T10" s="288"/>
      <c r="U10" s="116"/>
    </row>
    <row r="11" spans="1:21" ht="32.25" customHeight="1" thickBot="1" x14ac:dyDescent="0.45">
      <c r="A11" s="116"/>
      <c r="B11" s="263" t="s">
        <v>54</v>
      </c>
      <c r="C11" s="263"/>
      <c r="D11" s="263"/>
      <c r="E11" s="263"/>
      <c r="F11" s="263"/>
      <c r="G11" s="263"/>
      <c r="H11" s="263"/>
      <c r="I11" s="263"/>
      <c r="J11" s="189"/>
      <c r="K11" s="118"/>
      <c r="L11" s="121"/>
      <c r="M11" s="289" t="s">
        <v>55</v>
      </c>
      <c r="N11" s="290"/>
      <c r="O11" s="290"/>
      <c r="P11" s="291"/>
      <c r="Q11" s="120" t="s">
        <v>56</v>
      </c>
      <c r="R11" s="122"/>
      <c r="S11" s="122"/>
      <c r="T11" s="123"/>
      <c r="U11" s="116"/>
    </row>
    <row r="12" spans="1:21" ht="60.75" customHeight="1" thickBot="1" x14ac:dyDescent="0.3">
      <c r="A12" s="116"/>
      <c r="B12" s="118"/>
      <c r="C12" s="118"/>
      <c r="D12" s="119"/>
      <c r="E12" s="118"/>
      <c r="F12" s="118"/>
      <c r="G12" s="119"/>
      <c r="H12" s="118"/>
      <c r="I12" s="118"/>
      <c r="J12" s="118"/>
      <c r="K12" s="118"/>
      <c r="L12" s="121"/>
      <c r="M12" s="264" t="s">
        <v>57</v>
      </c>
      <c r="N12" s="265"/>
      <c r="O12" s="265"/>
      <c r="P12" s="266"/>
      <c r="Q12" s="125">
        <v>5</v>
      </c>
      <c r="R12" s="122"/>
      <c r="S12" s="122"/>
      <c r="T12" s="123"/>
      <c r="U12" s="116"/>
    </row>
    <row r="13" spans="1:21" ht="26.25" customHeight="1" x14ac:dyDescent="0.25">
      <c r="A13" s="116"/>
      <c r="B13" s="267" t="s">
        <v>58</v>
      </c>
      <c r="C13" s="267"/>
      <c r="D13" s="267"/>
      <c r="E13" s="267"/>
      <c r="F13" s="267"/>
      <c r="G13" s="267"/>
      <c r="H13" s="267"/>
      <c r="I13" s="267"/>
      <c r="J13" s="176"/>
      <c r="K13" s="118"/>
      <c r="L13" s="121"/>
      <c r="M13" s="253" t="s">
        <v>59</v>
      </c>
      <c r="N13" s="254"/>
      <c r="O13" s="254"/>
      <c r="P13" s="255"/>
      <c r="Q13" s="292">
        <v>4</v>
      </c>
      <c r="R13" s="122"/>
      <c r="S13" s="122"/>
      <c r="T13" s="123"/>
      <c r="U13" s="116"/>
    </row>
    <row r="14" spans="1:21" ht="38.25" customHeight="1" thickBot="1" x14ac:dyDescent="0.3">
      <c r="A14" s="116"/>
      <c r="B14" s="118"/>
      <c r="C14" s="118"/>
      <c r="D14" s="118"/>
      <c r="E14" s="118"/>
      <c r="F14" s="118"/>
      <c r="G14" s="118"/>
      <c r="H14" s="118"/>
      <c r="I14" s="118"/>
      <c r="J14" s="118"/>
      <c r="K14" s="118"/>
      <c r="L14" s="121"/>
      <c r="M14" s="259"/>
      <c r="N14" s="260"/>
      <c r="O14" s="260"/>
      <c r="P14" s="261"/>
      <c r="Q14" s="293"/>
      <c r="R14" s="122"/>
      <c r="S14" s="122"/>
      <c r="T14" s="123"/>
      <c r="U14" s="116"/>
    </row>
    <row r="15" spans="1:21" ht="66.75" customHeight="1" thickBot="1" x14ac:dyDescent="0.3">
      <c r="A15" s="116"/>
      <c r="B15" s="120" t="s">
        <v>60</v>
      </c>
      <c r="C15" s="264" t="s">
        <v>61</v>
      </c>
      <c r="D15" s="265"/>
      <c r="E15" s="265"/>
      <c r="F15" s="265"/>
      <c r="G15" s="265"/>
      <c r="H15" s="265"/>
      <c r="I15" s="266"/>
      <c r="J15" s="187"/>
      <c r="K15" s="118"/>
      <c r="L15" s="121"/>
      <c r="M15" s="253" t="s">
        <v>62</v>
      </c>
      <c r="N15" s="254"/>
      <c r="O15" s="254"/>
      <c r="P15" s="255"/>
      <c r="Q15" s="292">
        <v>3</v>
      </c>
      <c r="R15" s="122"/>
      <c r="S15" s="122"/>
      <c r="T15" s="123"/>
      <c r="U15" s="116"/>
    </row>
    <row r="16" spans="1:21" ht="24.75" customHeight="1" thickBot="1" x14ac:dyDescent="0.3">
      <c r="A16" s="116"/>
      <c r="B16" s="250" t="s">
        <v>63</v>
      </c>
      <c r="C16" s="253" t="s">
        <v>64</v>
      </c>
      <c r="D16" s="254"/>
      <c r="E16" s="254"/>
      <c r="F16" s="254"/>
      <c r="G16" s="254"/>
      <c r="H16" s="254"/>
      <c r="I16" s="255"/>
      <c r="J16" s="187"/>
      <c r="K16" s="118"/>
      <c r="L16" s="121"/>
      <c r="M16" s="259"/>
      <c r="N16" s="260"/>
      <c r="O16" s="260"/>
      <c r="P16" s="261"/>
      <c r="Q16" s="293"/>
      <c r="R16" s="122"/>
      <c r="S16" s="122"/>
      <c r="T16" s="123"/>
      <c r="U16" s="116"/>
    </row>
    <row r="17" spans="1:21" ht="51.75" customHeight="1" thickBot="1" x14ac:dyDescent="0.3">
      <c r="A17" s="116"/>
      <c r="B17" s="251"/>
      <c r="C17" s="256"/>
      <c r="D17" s="257"/>
      <c r="E17" s="257"/>
      <c r="F17" s="257"/>
      <c r="G17" s="257"/>
      <c r="H17" s="257"/>
      <c r="I17" s="258"/>
      <c r="J17" s="187"/>
      <c r="K17" s="118"/>
      <c r="L17" s="121"/>
      <c r="M17" s="264" t="s">
        <v>65</v>
      </c>
      <c r="N17" s="265"/>
      <c r="O17" s="265"/>
      <c r="P17" s="266"/>
      <c r="Q17" s="125">
        <v>2</v>
      </c>
      <c r="R17" s="122"/>
      <c r="S17" s="122"/>
      <c r="T17" s="123"/>
      <c r="U17" s="116"/>
    </row>
    <row r="18" spans="1:21" ht="61.5" customHeight="1" thickBot="1" x14ac:dyDescent="0.3">
      <c r="A18" s="116"/>
      <c r="B18" s="252"/>
      <c r="C18" s="259"/>
      <c r="D18" s="260"/>
      <c r="E18" s="260"/>
      <c r="F18" s="260"/>
      <c r="G18" s="260"/>
      <c r="H18" s="260"/>
      <c r="I18" s="261"/>
      <c r="J18" s="187"/>
      <c r="K18" s="118"/>
      <c r="L18" s="126"/>
      <c r="M18" s="264" t="s">
        <v>66</v>
      </c>
      <c r="N18" s="265"/>
      <c r="O18" s="265"/>
      <c r="P18" s="266"/>
      <c r="Q18" s="125">
        <v>1</v>
      </c>
      <c r="R18" s="185"/>
      <c r="S18" s="185"/>
      <c r="T18" s="186"/>
      <c r="U18" s="116"/>
    </row>
    <row r="19" spans="1:21" ht="90" customHeight="1" thickBot="1" x14ac:dyDescent="0.3">
      <c r="A19" s="116"/>
      <c r="B19" s="124" t="s">
        <v>67</v>
      </c>
      <c r="C19" s="264" t="s">
        <v>68</v>
      </c>
      <c r="D19" s="265"/>
      <c r="E19" s="265"/>
      <c r="F19" s="265"/>
      <c r="G19" s="265"/>
      <c r="H19" s="265"/>
      <c r="I19" s="266"/>
      <c r="J19" s="187"/>
      <c r="K19" s="118"/>
      <c r="L19" s="274" t="s">
        <v>69</v>
      </c>
      <c r="M19" s="275"/>
      <c r="N19" s="275"/>
      <c r="O19" s="275"/>
      <c r="P19" s="275"/>
      <c r="Q19" s="275"/>
      <c r="R19" s="275"/>
      <c r="S19" s="275"/>
      <c r="T19" s="276"/>
      <c r="U19" s="116"/>
    </row>
    <row r="20" spans="1:21" ht="48.75" customHeight="1" x14ac:dyDescent="0.25">
      <c r="A20" s="116"/>
      <c r="B20" s="250" t="s">
        <v>70</v>
      </c>
      <c r="C20" s="253" t="s">
        <v>71</v>
      </c>
      <c r="D20" s="254"/>
      <c r="E20" s="254"/>
      <c r="F20" s="254"/>
      <c r="G20" s="254"/>
      <c r="H20" s="254"/>
      <c r="I20" s="255"/>
      <c r="J20" s="187"/>
      <c r="K20" s="118"/>
      <c r="L20" s="127" t="s">
        <v>72</v>
      </c>
      <c r="M20" s="268" t="s">
        <v>73</v>
      </c>
      <c r="N20" s="269"/>
      <c r="O20" s="269"/>
      <c r="P20" s="269"/>
      <c r="Q20" s="269"/>
      <c r="R20" s="269"/>
      <c r="S20" s="269"/>
      <c r="T20" s="270"/>
      <c r="U20" s="116"/>
    </row>
    <row r="21" spans="1:21" ht="38.25" customHeight="1" thickBot="1" x14ac:dyDescent="0.3">
      <c r="A21" s="116"/>
      <c r="B21" s="252"/>
      <c r="C21" s="259"/>
      <c r="D21" s="260"/>
      <c r="E21" s="260"/>
      <c r="F21" s="260"/>
      <c r="G21" s="260"/>
      <c r="H21" s="260"/>
      <c r="I21" s="261"/>
      <c r="J21" s="187"/>
      <c r="K21" s="118"/>
      <c r="L21" s="128"/>
      <c r="M21" s="271"/>
      <c r="N21" s="272"/>
      <c r="O21" s="272"/>
      <c r="P21" s="272"/>
      <c r="Q21" s="272"/>
      <c r="R21" s="272"/>
      <c r="S21" s="272"/>
      <c r="T21" s="273"/>
      <c r="U21" s="116"/>
    </row>
    <row r="22" spans="1:21" ht="15" customHeight="1" x14ac:dyDescent="0.25">
      <c r="A22" s="116"/>
      <c r="B22" s="250" t="s">
        <v>74</v>
      </c>
      <c r="C22" s="253" t="s">
        <v>75</v>
      </c>
      <c r="D22" s="254"/>
      <c r="E22" s="254"/>
      <c r="F22" s="254"/>
      <c r="G22" s="254"/>
      <c r="H22" s="254"/>
      <c r="I22" s="255"/>
      <c r="J22" s="187"/>
      <c r="K22" s="118"/>
      <c r="L22" s="130" t="s">
        <v>76</v>
      </c>
      <c r="M22" s="268" t="s">
        <v>77</v>
      </c>
      <c r="N22" s="269"/>
      <c r="O22" s="269"/>
      <c r="P22" s="269"/>
      <c r="Q22" s="269"/>
      <c r="R22" s="269"/>
      <c r="S22" s="269"/>
      <c r="T22" s="270"/>
      <c r="U22" s="116"/>
    </row>
    <row r="23" spans="1:21" ht="59.25" customHeight="1" x14ac:dyDescent="0.25">
      <c r="A23" s="116"/>
      <c r="B23" s="251"/>
      <c r="C23" s="256"/>
      <c r="D23" s="257"/>
      <c r="E23" s="257"/>
      <c r="F23" s="257"/>
      <c r="G23" s="257"/>
      <c r="H23" s="257"/>
      <c r="I23" s="258"/>
      <c r="J23" s="187"/>
      <c r="K23" s="118"/>
      <c r="L23" s="131"/>
      <c r="M23" s="271"/>
      <c r="N23" s="272"/>
      <c r="O23" s="272"/>
      <c r="P23" s="272"/>
      <c r="Q23" s="272"/>
      <c r="R23" s="272"/>
      <c r="S23" s="272"/>
      <c r="T23" s="273"/>
      <c r="U23" s="116"/>
    </row>
    <row r="24" spans="1:21" ht="75" customHeight="1" thickBot="1" x14ac:dyDescent="0.3">
      <c r="A24" s="116"/>
      <c r="B24" s="252"/>
      <c r="C24" s="259"/>
      <c r="D24" s="260"/>
      <c r="E24" s="260"/>
      <c r="F24" s="260"/>
      <c r="G24" s="260"/>
      <c r="H24" s="260"/>
      <c r="I24" s="261"/>
      <c r="J24" s="187"/>
      <c r="K24" s="118"/>
      <c r="L24" s="132" t="s">
        <v>78</v>
      </c>
      <c r="M24" s="277" t="s">
        <v>79</v>
      </c>
      <c r="N24" s="278"/>
      <c r="O24" s="278"/>
      <c r="P24" s="278"/>
      <c r="Q24" s="278"/>
      <c r="R24" s="278"/>
      <c r="S24" s="278"/>
      <c r="T24" s="279"/>
      <c r="U24" s="116"/>
    </row>
    <row r="25" spans="1:21" ht="90" customHeight="1" x14ac:dyDescent="0.25">
      <c r="A25" s="116"/>
      <c r="B25" s="250" t="s">
        <v>80</v>
      </c>
      <c r="C25" s="253" t="s">
        <v>81</v>
      </c>
      <c r="D25" s="254"/>
      <c r="E25" s="254"/>
      <c r="F25" s="254"/>
      <c r="G25" s="254"/>
      <c r="H25" s="254"/>
      <c r="I25" s="255"/>
      <c r="J25" s="187"/>
      <c r="K25" s="118"/>
      <c r="L25" s="130" t="s">
        <v>82</v>
      </c>
      <c r="M25" s="268" t="s">
        <v>83</v>
      </c>
      <c r="N25" s="269"/>
      <c r="O25" s="269"/>
      <c r="P25" s="269"/>
      <c r="Q25" s="269"/>
      <c r="R25" s="269"/>
      <c r="S25" s="269"/>
      <c r="T25" s="270"/>
      <c r="U25" s="116"/>
    </row>
    <row r="26" spans="1:21" ht="54.75" customHeight="1" x14ac:dyDescent="0.25">
      <c r="A26" s="116"/>
      <c r="B26" s="251"/>
      <c r="C26" s="256"/>
      <c r="D26" s="257"/>
      <c r="E26" s="257"/>
      <c r="F26" s="257"/>
      <c r="G26" s="257"/>
      <c r="H26" s="257"/>
      <c r="I26" s="258"/>
      <c r="J26" s="187"/>
      <c r="K26" s="118"/>
      <c r="L26" s="131"/>
      <c r="M26" s="271"/>
      <c r="N26" s="272"/>
      <c r="O26" s="272"/>
      <c r="P26" s="272"/>
      <c r="Q26" s="272"/>
      <c r="R26" s="272"/>
      <c r="S26" s="272"/>
      <c r="T26" s="273"/>
      <c r="U26" s="116"/>
    </row>
    <row r="27" spans="1:21" ht="65.25" customHeight="1" x14ac:dyDescent="0.25">
      <c r="A27" s="116"/>
      <c r="B27" s="251"/>
      <c r="C27" s="256"/>
      <c r="D27" s="257"/>
      <c r="E27" s="257"/>
      <c r="F27" s="257"/>
      <c r="G27" s="257"/>
      <c r="H27" s="257"/>
      <c r="I27" s="258"/>
      <c r="J27" s="187"/>
      <c r="K27" s="118"/>
      <c r="L27" s="130" t="s">
        <v>84</v>
      </c>
      <c r="M27" s="268" t="s">
        <v>85</v>
      </c>
      <c r="N27" s="269"/>
      <c r="O27" s="269"/>
      <c r="P27" s="269"/>
      <c r="Q27" s="269"/>
      <c r="R27" s="269"/>
      <c r="S27" s="269"/>
      <c r="T27" s="270"/>
      <c r="U27" s="116"/>
    </row>
    <row r="28" spans="1:21" ht="55.5" customHeight="1" thickBot="1" x14ac:dyDescent="0.3">
      <c r="A28" s="116"/>
      <c r="B28" s="251"/>
      <c r="C28" s="256"/>
      <c r="D28" s="257"/>
      <c r="E28" s="257"/>
      <c r="F28" s="257"/>
      <c r="G28" s="257"/>
      <c r="H28" s="257"/>
      <c r="I28" s="258"/>
      <c r="J28" s="187"/>
      <c r="K28" s="118"/>
      <c r="L28" s="133"/>
      <c r="M28" s="280"/>
      <c r="N28" s="281"/>
      <c r="O28" s="281"/>
      <c r="P28" s="281"/>
      <c r="Q28" s="281"/>
      <c r="R28" s="281"/>
      <c r="S28" s="281"/>
      <c r="T28" s="282"/>
      <c r="U28" s="116"/>
    </row>
    <row r="29" spans="1:21" ht="57" customHeight="1" thickBot="1" x14ac:dyDescent="0.3">
      <c r="A29" s="116"/>
      <c r="B29" s="129" t="s">
        <v>86</v>
      </c>
      <c r="C29" s="264" t="s">
        <v>87</v>
      </c>
      <c r="D29" s="265"/>
      <c r="E29" s="265"/>
      <c r="F29" s="265"/>
      <c r="G29" s="265"/>
      <c r="H29" s="265"/>
      <c r="I29" s="266"/>
      <c r="J29" s="187"/>
      <c r="K29" s="118"/>
      <c r="L29" s="134"/>
      <c r="M29" s="134"/>
      <c r="N29" s="134"/>
      <c r="O29" s="134"/>
      <c r="P29" s="134"/>
      <c r="Q29" s="134"/>
      <c r="R29" s="134"/>
      <c r="S29" s="134"/>
      <c r="T29" s="134"/>
      <c r="U29" s="116"/>
    </row>
    <row r="30" spans="1:21" ht="24.75" customHeight="1" x14ac:dyDescent="0.25">
      <c r="A30" s="116"/>
      <c r="B30" s="250" t="s">
        <v>88</v>
      </c>
      <c r="C30" s="253" t="s">
        <v>89</v>
      </c>
      <c r="D30" s="254"/>
      <c r="E30" s="254"/>
      <c r="F30" s="254"/>
      <c r="G30" s="254"/>
      <c r="H30" s="254"/>
      <c r="I30" s="255"/>
      <c r="J30" s="187"/>
      <c r="K30" s="118"/>
      <c r="L30" s="134"/>
      <c r="M30" s="134"/>
      <c r="N30" s="134"/>
      <c r="O30" s="134"/>
      <c r="P30" s="134"/>
      <c r="Q30" s="134"/>
      <c r="R30" s="134"/>
      <c r="S30" s="134"/>
      <c r="T30" s="134"/>
      <c r="U30" s="116"/>
    </row>
    <row r="31" spans="1:21" ht="102" customHeight="1" x14ac:dyDescent="0.25">
      <c r="A31" s="116"/>
      <c r="B31" s="251"/>
      <c r="C31" s="256"/>
      <c r="D31" s="257"/>
      <c r="E31" s="257"/>
      <c r="F31" s="257"/>
      <c r="G31" s="257"/>
      <c r="H31" s="257"/>
      <c r="I31" s="258"/>
      <c r="J31" s="187"/>
      <c r="K31" s="118"/>
      <c r="L31" s="134"/>
      <c r="M31" s="134"/>
      <c r="N31" s="134"/>
      <c r="O31" s="134"/>
      <c r="P31" s="134"/>
      <c r="Q31" s="134"/>
      <c r="R31" s="134"/>
      <c r="S31" s="134"/>
      <c r="T31" s="134"/>
      <c r="U31" s="116"/>
    </row>
    <row r="32" spans="1:21" ht="63" customHeight="1" x14ac:dyDescent="0.25">
      <c r="A32" s="116"/>
      <c r="B32" s="251"/>
      <c r="C32" s="256"/>
      <c r="D32" s="257"/>
      <c r="E32" s="257"/>
      <c r="F32" s="257"/>
      <c r="G32" s="257"/>
      <c r="H32" s="257"/>
      <c r="I32" s="258"/>
      <c r="J32" s="187"/>
      <c r="K32" s="134"/>
      <c r="L32" s="134"/>
      <c r="M32" s="134"/>
      <c r="N32" s="134"/>
      <c r="O32" s="134"/>
      <c r="P32" s="134"/>
      <c r="Q32" s="134"/>
      <c r="R32" s="134"/>
      <c r="S32" s="134"/>
      <c r="T32" s="134"/>
      <c r="U32" s="116"/>
    </row>
    <row r="33" spans="1:21" ht="15.75" customHeight="1" thickBot="1" x14ac:dyDescent="0.3">
      <c r="A33" s="116"/>
      <c r="B33" s="252"/>
      <c r="C33" s="259"/>
      <c r="D33" s="260"/>
      <c r="E33" s="260"/>
      <c r="F33" s="260"/>
      <c r="G33" s="260"/>
      <c r="H33" s="260"/>
      <c r="I33" s="261"/>
      <c r="J33" s="187"/>
      <c r="K33" s="134"/>
      <c r="L33" s="134"/>
      <c r="M33" s="134"/>
      <c r="N33" s="134"/>
      <c r="O33" s="134"/>
      <c r="P33" s="134"/>
      <c r="Q33" s="134"/>
      <c r="R33" s="134"/>
      <c r="S33" s="134"/>
      <c r="T33" s="134"/>
      <c r="U33" s="116"/>
    </row>
    <row r="34" spans="1:21" ht="30" customHeight="1" x14ac:dyDescent="0.25">
      <c r="A34" s="116"/>
      <c r="B34" s="250" t="s">
        <v>90</v>
      </c>
      <c r="C34" s="253" t="s">
        <v>91</v>
      </c>
      <c r="D34" s="254"/>
      <c r="E34" s="254"/>
      <c r="F34" s="254"/>
      <c r="G34" s="254"/>
      <c r="H34" s="254"/>
      <c r="I34" s="255"/>
      <c r="J34" s="187"/>
      <c r="K34" s="134"/>
      <c r="L34" s="134"/>
      <c r="M34" s="134"/>
      <c r="N34" s="134"/>
      <c r="O34" s="134"/>
      <c r="P34" s="134"/>
      <c r="Q34" s="134"/>
      <c r="R34" s="134"/>
      <c r="S34" s="134"/>
      <c r="T34" s="134"/>
      <c r="U34" s="116"/>
    </row>
    <row r="35" spans="1:21" ht="42.75" customHeight="1" thickBot="1" x14ac:dyDescent="0.3">
      <c r="A35" s="116"/>
      <c r="B35" s="252"/>
      <c r="C35" s="259"/>
      <c r="D35" s="260"/>
      <c r="E35" s="260"/>
      <c r="F35" s="260"/>
      <c r="G35" s="260"/>
      <c r="H35" s="260"/>
      <c r="I35" s="261"/>
      <c r="J35" s="187"/>
      <c r="K35" s="134"/>
      <c r="L35" s="134"/>
      <c r="M35" s="134"/>
      <c r="N35" s="134"/>
      <c r="O35" s="134"/>
      <c r="P35" s="134"/>
      <c r="Q35" s="134"/>
      <c r="R35" s="134"/>
      <c r="S35" s="134"/>
      <c r="T35" s="134"/>
      <c r="U35" s="116"/>
    </row>
    <row r="36" spans="1:21" ht="59.25" customHeight="1" thickBot="1" x14ac:dyDescent="0.3">
      <c r="A36" s="116"/>
      <c r="B36" s="129" t="s">
        <v>92</v>
      </c>
      <c r="C36" s="264" t="s">
        <v>93</v>
      </c>
      <c r="D36" s="265"/>
      <c r="E36" s="265"/>
      <c r="F36" s="265"/>
      <c r="G36" s="265"/>
      <c r="H36" s="265"/>
      <c r="I36" s="266"/>
      <c r="J36" s="187"/>
      <c r="K36" s="134"/>
      <c r="L36" s="134"/>
      <c r="M36" s="134"/>
      <c r="N36" s="134"/>
      <c r="O36" s="134"/>
      <c r="P36" s="134"/>
      <c r="Q36" s="134"/>
      <c r="R36" s="134"/>
      <c r="S36" s="134"/>
      <c r="T36" s="134"/>
      <c r="U36" s="116"/>
    </row>
    <row r="37" spans="1:21" ht="15" customHeight="1" x14ac:dyDescent="0.25">
      <c r="A37" s="116"/>
      <c r="B37" s="250" t="s">
        <v>94</v>
      </c>
      <c r="C37" s="253" t="s">
        <v>95</v>
      </c>
      <c r="D37" s="254"/>
      <c r="E37" s="254"/>
      <c r="F37" s="254"/>
      <c r="G37" s="254"/>
      <c r="H37" s="254"/>
      <c r="I37" s="255"/>
      <c r="J37" s="187"/>
      <c r="K37" s="134"/>
      <c r="L37" s="134"/>
      <c r="M37" s="134"/>
      <c r="N37" s="134"/>
      <c r="O37" s="134"/>
      <c r="P37" s="134"/>
      <c r="Q37" s="134"/>
      <c r="R37" s="134"/>
      <c r="S37" s="134"/>
      <c r="T37" s="134"/>
      <c r="U37" s="116"/>
    </row>
    <row r="38" spans="1:21" ht="15" customHeight="1" x14ac:dyDescent="0.25">
      <c r="A38" s="116"/>
      <c r="B38" s="251"/>
      <c r="C38" s="256"/>
      <c r="D38" s="257"/>
      <c r="E38" s="257"/>
      <c r="F38" s="257"/>
      <c r="G38" s="257"/>
      <c r="H38" s="257"/>
      <c r="I38" s="258"/>
      <c r="J38" s="187"/>
      <c r="K38" s="134"/>
      <c r="L38" s="134"/>
      <c r="M38" s="134"/>
      <c r="N38" s="134"/>
      <c r="O38" s="134"/>
      <c r="P38" s="134"/>
      <c r="Q38" s="134"/>
      <c r="R38" s="134"/>
      <c r="S38" s="134"/>
      <c r="T38" s="134"/>
      <c r="U38" s="116"/>
    </row>
    <row r="39" spans="1:21" ht="15" customHeight="1" x14ac:dyDescent="0.25">
      <c r="A39" s="116"/>
      <c r="B39" s="251"/>
      <c r="C39" s="256"/>
      <c r="D39" s="257"/>
      <c r="E39" s="257"/>
      <c r="F39" s="257"/>
      <c r="G39" s="257"/>
      <c r="H39" s="257"/>
      <c r="I39" s="258"/>
      <c r="J39" s="187"/>
      <c r="K39" s="134"/>
      <c r="L39" s="134"/>
      <c r="M39" s="134"/>
      <c r="N39" s="134"/>
      <c r="O39" s="134"/>
      <c r="P39" s="134"/>
      <c r="Q39" s="134"/>
      <c r="R39" s="134"/>
      <c r="S39" s="134"/>
      <c r="T39" s="134"/>
      <c r="U39" s="116"/>
    </row>
    <row r="40" spans="1:21" ht="50.25" customHeight="1" thickBot="1" x14ac:dyDescent="0.3">
      <c r="A40" s="116"/>
      <c r="B40" s="252"/>
      <c r="C40" s="259"/>
      <c r="D40" s="260"/>
      <c r="E40" s="260"/>
      <c r="F40" s="260"/>
      <c r="G40" s="260"/>
      <c r="H40" s="260"/>
      <c r="I40" s="261"/>
      <c r="J40" s="187"/>
      <c r="K40" s="134"/>
      <c r="L40" s="134"/>
      <c r="M40" s="134"/>
      <c r="N40" s="134"/>
      <c r="O40" s="134"/>
      <c r="P40" s="134"/>
      <c r="Q40" s="134"/>
      <c r="R40" s="134"/>
      <c r="S40" s="134"/>
      <c r="T40" s="134"/>
      <c r="U40" s="116"/>
    </row>
    <row r="41" spans="1:21" ht="41.25" customHeight="1" thickBot="1" x14ac:dyDescent="0.3">
      <c r="A41" s="116"/>
      <c r="B41" s="129" t="s">
        <v>96</v>
      </c>
      <c r="C41" s="264" t="s">
        <v>97</v>
      </c>
      <c r="D41" s="265"/>
      <c r="E41" s="265"/>
      <c r="F41" s="265"/>
      <c r="G41" s="265"/>
      <c r="H41" s="265"/>
      <c r="I41" s="266"/>
      <c r="J41" s="187"/>
      <c r="K41" s="134"/>
      <c r="L41" s="116"/>
      <c r="M41" s="116"/>
      <c r="N41" s="116"/>
      <c r="O41" s="116"/>
      <c r="P41" s="116"/>
      <c r="Q41" s="116"/>
      <c r="R41" s="116"/>
      <c r="S41" s="116"/>
      <c r="U41" s="116"/>
    </row>
    <row r="42" spans="1:21" ht="51.75" customHeight="1" thickBot="1" x14ac:dyDescent="0.3">
      <c r="A42" s="116"/>
      <c r="B42" s="124" t="s">
        <v>98</v>
      </c>
      <c r="C42" s="264" t="s">
        <v>99</v>
      </c>
      <c r="D42" s="265"/>
      <c r="E42" s="265"/>
      <c r="F42" s="265"/>
      <c r="G42" s="265"/>
      <c r="H42" s="265"/>
      <c r="I42" s="266"/>
      <c r="J42" s="187"/>
      <c r="K42" s="134"/>
      <c r="L42" s="116"/>
      <c r="M42" s="116"/>
      <c r="N42" s="116"/>
      <c r="O42" s="116"/>
      <c r="P42" s="116"/>
      <c r="Q42" s="116"/>
      <c r="R42" s="116"/>
      <c r="S42" s="116"/>
      <c r="T42" s="116"/>
      <c r="U42" s="116"/>
    </row>
    <row r="43" spans="1:21" ht="15" customHeight="1" x14ac:dyDescent="0.25">
      <c r="A43" s="116"/>
      <c r="B43" s="250" t="s">
        <v>100</v>
      </c>
      <c r="C43" s="253" t="s">
        <v>101</v>
      </c>
      <c r="D43" s="254"/>
      <c r="E43" s="254"/>
      <c r="F43" s="254"/>
      <c r="G43" s="254"/>
      <c r="H43" s="254"/>
      <c r="I43" s="255"/>
      <c r="J43" s="187"/>
      <c r="K43" s="134"/>
      <c r="L43" s="116"/>
      <c r="M43" s="116"/>
      <c r="N43" s="116"/>
      <c r="O43" s="116"/>
      <c r="P43" s="116"/>
      <c r="Q43" s="116"/>
      <c r="R43" s="116"/>
      <c r="S43" s="116"/>
      <c r="T43" s="116"/>
      <c r="U43" s="116"/>
    </row>
    <row r="44" spans="1:21" ht="39" customHeight="1" x14ac:dyDescent="0.25">
      <c r="A44" s="116"/>
      <c r="B44" s="251"/>
      <c r="C44" s="256"/>
      <c r="D44" s="257"/>
      <c r="E44" s="257"/>
      <c r="F44" s="257"/>
      <c r="G44" s="257"/>
      <c r="H44" s="257"/>
      <c r="I44" s="258"/>
      <c r="J44" s="187"/>
      <c r="K44" s="116"/>
      <c r="L44" s="116"/>
      <c r="M44" s="116"/>
      <c r="N44" s="116"/>
      <c r="O44" s="116"/>
      <c r="P44" s="116"/>
      <c r="Q44" s="116"/>
      <c r="R44" s="116"/>
      <c r="S44" s="116"/>
      <c r="T44" s="116"/>
      <c r="U44" s="116"/>
    </row>
    <row r="45" spans="1:21" ht="27" customHeight="1" x14ac:dyDescent="0.25">
      <c r="A45" s="116"/>
      <c r="B45" s="251"/>
      <c r="C45" s="256"/>
      <c r="D45" s="257"/>
      <c r="E45" s="257"/>
      <c r="F45" s="257"/>
      <c r="G45" s="257"/>
      <c r="H45" s="257"/>
      <c r="I45" s="258"/>
      <c r="J45" s="187"/>
      <c r="K45" s="116"/>
      <c r="L45" s="116"/>
      <c r="M45" s="116"/>
      <c r="N45" s="116"/>
      <c r="O45" s="116"/>
      <c r="P45" s="116"/>
      <c r="Q45" s="116"/>
      <c r="R45" s="116"/>
      <c r="S45" s="116"/>
      <c r="T45" s="116"/>
      <c r="U45" s="116"/>
    </row>
    <row r="46" spans="1:21" ht="24.75" customHeight="1" thickBot="1" x14ac:dyDescent="0.3">
      <c r="A46" s="116"/>
      <c r="B46" s="252"/>
      <c r="C46" s="259"/>
      <c r="D46" s="260"/>
      <c r="E46" s="260"/>
      <c r="F46" s="260"/>
      <c r="G46" s="260"/>
      <c r="H46" s="260"/>
      <c r="I46" s="261"/>
      <c r="J46" s="187"/>
      <c r="K46" s="116"/>
      <c r="L46" s="116"/>
      <c r="M46" s="116"/>
      <c r="N46" s="116"/>
      <c r="O46" s="116"/>
      <c r="P46" s="116"/>
      <c r="Q46" s="116"/>
      <c r="R46" s="116"/>
      <c r="S46" s="116"/>
      <c r="T46" s="116"/>
      <c r="U46" s="116"/>
    </row>
    <row r="47" spans="1:21" ht="36.75" customHeight="1" x14ac:dyDescent="0.25">
      <c r="A47" s="116"/>
      <c r="B47" s="134"/>
      <c r="C47" s="134"/>
      <c r="D47" s="134"/>
      <c r="E47" s="134"/>
      <c r="F47" s="134"/>
      <c r="G47" s="134"/>
      <c r="H47" s="134"/>
      <c r="I47" s="134"/>
      <c r="J47" s="134"/>
      <c r="K47" s="116"/>
      <c r="L47" s="116"/>
      <c r="M47" s="116"/>
      <c r="N47" s="116"/>
      <c r="O47" s="116"/>
      <c r="P47" s="116"/>
      <c r="Q47" s="116"/>
      <c r="R47" s="116"/>
      <c r="S47" s="116"/>
      <c r="T47" s="116"/>
      <c r="U47" s="116"/>
    </row>
    <row r="48" spans="1:21" ht="15" customHeight="1" x14ac:dyDescent="0.25">
      <c r="A48" s="116"/>
      <c r="B48" s="116"/>
      <c r="C48" s="116"/>
      <c r="D48" s="116"/>
      <c r="E48" s="116"/>
      <c r="F48" s="116"/>
      <c r="G48" s="116"/>
      <c r="H48" s="116"/>
      <c r="I48" s="116"/>
      <c r="J48" s="116"/>
      <c r="K48" s="116"/>
      <c r="U48" s="116"/>
    </row>
    <row r="49" spans="1:21" ht="15" customHeight="1" x14ac:dyDescent="0.25">
      <c r="A49" s="116"/>
      <c r="B49" s="116"/>
      <c r="C49" s="116"/>
      <c r="D49" s="116"/>
      <c r="E49" s="116"/>
      <c r="F49" s="116"/>
      <c r="G49" s="116"/>
      <c r="H49" s="116"/>
      <c r="I49" s="116"/>
      <c r="J49" s="116"/>
      <c r="K49" s="116"/>
      <c r="U49" s="116"/>
    </row>
    <row r="50" spans="1:21" ht="15" customHeight="1" x14ac:dyDescent="0.25">
      <c r="A50" s="116"/>
      <c r="B50" s="116"/>
      <c r="C50" s="116"/>
      <c r="D50" s="116"/>
      <c r="E50" s="116"/>
      <c r="F50" s="116"/>
      <c r="G50" s="116"/>
      <c r="H50" s="116"/>
      <c r="I50" s="116"/>
      <c r="J50" s="116"/>
      <c r="K50" s="116"/>
      <c r="U50" s="116"/>
    </row>
    <row r="51" spans="1:21" ht="15" customHeight="1" x14ac:dyDescent="0.25">
      <c r="A51" s="116"/>
      <c r="B51" s="116"/>
      <c r="C51" s="116"/>
      <c r="D51" s="116"/>
      <c r="E51" s="116"/>
      <c r="F51" s="116"/>
      <c r="G51" s="116"/>
      <c r="H51" s="116"/>
      <c r="I51" s="116"/>
      <c r="J51" s="116"/>
    </row>
    <row r="52" spans="1:21" ht="15" customHeight="1" x14ac:dyDescent="0.25">
      <c r="A52" s="116"/>
      <c r="B52" s="116"/>
      <c r="C52" s="116"/>
      <c r="D52" s="116"/>
      <c r="E52" s="116"/>
      <c r="F52" s="116"/>
      <c r="G52" s="116"/>
      <c r="H52" s="116"/>
      <c r="I52" s="116"/>
      <c r="J52" s="116"/>
    </row>
    <row r="53" spans="1:21" ht="15" customHeight="1" x14ac:dyDescent="0.25">
      <c r="A53" s="116"/>
      <c r="B53" s="116"/>
      <c r="C53" s="116"/>
      <c r="D53" s="116"/>
      <c r="E53" s="116"/>
      <c r="F53" s="116"/>
      <c r="G53" s="116"/>
      <c r="H53" s="116"/>
      <c r="I53" s="116"/>
      <c r="J53" s="116"/>
    </row>
    <row r="54" spans="1:21" ht="15" customHeight="1" x14ac:dyDescent="0.25">
      <c r="A54" s="116"/>
      <c r="B54" s="116"/>
      <c r="C54" s="116"/>
      <c r="D54" s="116"/>
      <c r="E54" s="116"/>
      <c r="F54" s="116"/>
      <c r="G54" s="116"/>
      <c r="H54" s="116"/>
      <c r="I54" s="116"/>
      <c r="J54" s="116"/>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tabSelected="1" view="pageBreakPreview" zoomScale="25" zoomScaleNormal="50" zoomScaleSheetLayoutView="25" zoomScalePageLayoutView="50" workbookViewId="0">
      <selection activeCell="R8" sqref="R8:R10"/>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6.75" customHeight="1" thickBot="1" x14ac:dyDescent="0.5">
      <c r="A1" s="135"/>
      <c r="B1" s="136"/>
      <c r="C1" s="137"/>
      <c r="D1" s="137"/>
      <c r="E1" s="137"/>
      <c r="F1" s="323"/>
      <c r="G1" s="170"/>
      <c r="H1" s="296"/>
      <c r="I1" s="171"/>
      <c r="J1" s="171"/>
      <c r="K1" s="137"/>
      <c r="L1" s="137"/>
      <c r="M1" s="137"/>
      <c r="N1" s="137"/>
      <c r="O1" s="137"/>
      <c r="P1" s="138"/>
      <c r="Q1" s="137"/>
      <c r="R1" s="137"/>
      <c r="S1" s="135"/>
      <c r="T1" s="135"/>
      <c r="U1" s="135"/>
    </row>
    <row r="2" spans="1:21" ht="7.5" hidden="1" customHeight="1" x14ac:dyDescent="0.25">
      <c r="A2" s="135"/>
      <c r="B2" s="136"/>
      <c r="C2" s="137"/>
      <c r="D2" s="137"/>
      <c r="E2" s="137"/>
      <c r="F2" s="324"/>
      <c r="G2" s="172"/>
      <c r="H2" s="296"/>
      <c r="I2" s="171"/>
      <c r="J2" s="171"/>
      <c r="K2" s="137"/>
      <c r="L2" s="137"/>
      <c r="M2" s="137"/>
      <c r="N2" s="137"/>
      <c r="O2" s="137"/>
      <c r="P2" s="138"/>
      <c r="Q2" s="137"/>
      <c r="R2" s="137"/>
      <c r="S2" s="135"/>
      <c r="T2" s="135"/>
      <c r="U2" s="135"/>
    </row>
    <row r="3" spans="1:21" ht="27" hidden="1" thickBot="1" x14ac:dyDescent="0.3">
      <c r="A3" s="135"/>
      <c r="B3" s="136"/>
      <c r="C3" s="137"/>
      <c r="D3" s="137"/>
      <c r="E3" s="137"/>
      <c r="F3" s="137"/>
      <c r="G3" s="137"/>
      <c r="H3" s="137"/>
      <c r="I3" s="137"/>
      <c r="J3" s="137"/>
      <c r="K3" s="137"/>
      <c r="L3" s="137"/>
      <c r="M3" s="137"/>
      <c r="N3" s="137"/>
      <c r="O3" s="137"/>
      <c r="P3" s="138"/>
      <c r="Q3" s="137"/>
      <c r="R3" s="137"/>
      <c r="S3" s="135"/>
      <c r="T3" s="135"/>
      <c r="U3" s="135"/>
    </row>
    <row r="4" spans="1:21" ht="64.5" customHeight="1" thickBot="1" x14ac:dyDescent="0.3">
      <c r="A4" s="135"/>
      <c r="B4" s="329" t="s">
        <v>102</v>
      </c>
      <c r="C4" s="330"/>
      <c r="D4" s="330"/>
      <c r="E4" s="330"/>
      <c r="F4" s="330"/>
      <c r="G4" s="330"/>
      <c r="H4" s="330"/>
      <c r="I4" s="330"/>
      <c r="J4" s="330"/>
      <c r="K4" s="330"/>
      <c r="L4" s="330"/>
      <c r="M4" s="330"/>
      <c r="N4" s="330"/>
      <c r="O4" s="330"/>
      <c r="P4" s="330"/>
      <c r="Q4" s="330"/>
      <c r="R4" s="331"/>
      <c r="S4" s="135"/>
      <c r="T4" s="135"/>
      <c r="U4" s="135"/>
    </row>
    <row r="5" spans="1:21" ht="35.25" customHeight="1" thickBot="1" x14ac:dyDescent="0.3">
      <c r="A5" s="135"/>
      <c r="B5" s="325" t="s">
        <v>103</v>
      </c>
      <c r="C5" s="297"/>
      <c r="D5" s="297"/>
      <c r="E5" s="297"/>
      <c r="F5" s="297"/>
      <c r="G5" s="297"/>
      <c r="H5" s="298"/>
      <c r="I5" s="191"/>
      <c r="J5" s="191"/>
      <c r="K5" s="297"/>
      <c r="L5" s="297"/>
      <c r="M5" s="297"/>
      <c r="N5" s="298"/>
      <c r="O5" s="325" t="s">
        <v>104</v>
      </c>
      <c r="P5" s="326"/>
      <c r="Q5" s="326"/>
      <c r="R5" s="327"/>
      <c r="S5" s="135"/>
      <c r="T5" s="135"/>
      <c r="U5" s="135"/>
    </row>
    <row r="6" spans="1:21" s="56" customFormat="1" ht="56.25" customHeight="1" thickBot="1" x14ac:dyDescent="0.5">
      <c r="A6" s="135"/>
      <c r="B6" s="332" t="s">
        <v>17</v>
      </c>
      <c r="C6" s="333" t="s">
        <v>105</v>
      </c>
      <c r="D6" s="299" t="s">
        <v>106</v>
      </c>
      <c r="E6" s="299" t="s">
        <v>107</v>
      </c>
      <c r="F6" s="299" t="s">
        <v>108</v>
      </c>
      <c r="G6" s="299" t="s">
        <v>74</v>
      </c>
      <c r="H6" s="338" t="s">
        <v>109</v>
      </c>
      <c r="I6" s="339"/>
      <c r="J6" s="335" t="s">
        <v>110</v>
      </c>
      <c r="K6" s="336"/>
      <c r="L6" s="336"/>
      <c r="M6" s="336"/>
      <c r="N6" s="337"/>
      <c r="O6" s="299" t="s">
        <v>111</v>
      </c>
      <c r="P6" s="328" t="s">
        <v>112</v>
      </c>
      <c r="Q6" s="299" t="s">
        <v>100</v>
      </c>
      <c r="R6" s="299"/>
      <c r="S6" s="135"/>
      <c r="T6" s="135"/>
      <c r="U6" s="135"/>
    </row>
    <row r="7" spans="1:21" s="57" customFormat="1" ht="129" customHeight="1" thickBot="1" x14ac:dyDescent="0.5">
      <c r="A7" s="135"/>
      <c r="B7" s="332"/>
      <c r="C7" s="334"/>
      <c r="D7" s="299"/>
      <c r="E7" s="299"/>
      <c r="F7" s="299"/>
      <c r="G7" s="299"/>
      <c r="H7" s="340"/>
      <c r="I7" s="341"/>
      <c r="J7" s="192" t="s">
        <v>113</v>
      </c>
      <c r="K7" s="192" t="s">
        <v>114</v>
      </c>
      <c r="L7" s="192" t="s">
        <v>115</v>
      </c>
      <c r="M7" s="192" t="s">
        <v>116</v>
      </c>
      <c r="N7" s="192" t="s">
        <v>117</v>
      </c>
      <c r="O7" s="299"/>
      <c r="P7" s="328"/>
      <c r="Q7" s="139" t="s">
        <v>118</v>
      </c>
      <c r="R7" s="139" t="s">
        <v>119</v>
      </c>
      <c r="S7" s="135"/>
      <c r="T7" s="135"/>
      <c r="U7" s="135"/>
    </row>
    <row r="8" spans="1:21" ht="124.5" customHeight="1" x14ac:dyDescent="0.25">
      <c r="A8" s="135"/>
      <c r="B8" s="359">
        <v>1</v>
      </c>
      <c r="C8" s="360" t="s">
        <v>287</v>
      </c>
      <c r="D8" s="311" t="s">
        <v>291</v>
      </c>
      <c r="E8" s="319">
        <v>1</v>
      </c>
      <c r="F8" s="314" t="s">
        <v>286</v>
      </c>
      <c r="G8" s="204" t="s">
        <v>288</v>
      </c>
      <c r="H8" s="319">
        <v>0.5</v>
      </c>
      <c r="I8" s="358"/>
      <c r="J8" s="367">
        <v>0.5</v>
      </c>
      <c r="K8" s="319">
        <v>0.5</v>
      </c>
      <c r="L8" s="361"/>
      <c r="M8" s="362"/>
      <c r="N8" s="358"/>
      <c r="O8" s="300">
        <f>IF(SUM(K8,N8)&gt;100%,"NO PERMITIDO",SUM(K8,N8))</f>
        <v>0.5</v>
      </c>
      <c r="P8" s="305">
        <f>H8*O8/100%</f>
        <v>0.25</v>
      </c>
      <c r="Q8" s="373"/>
      <c r="R8" s="373"/>
      <c r="S8" s="135"/>
      <c r="T8" s="135"/>
      <c r="U8" s="135"/>
    </row>
    <row r="9" spans="1:21" ht="78.75" customHeight="1" x14ac:dyDescent="0.25">
      <c r="A9" s="135"/>
      <c r="B9" s="308"/>
      <c r="C9" s="310"/>
      <c r="D9" s="312"/>
      <c r="E9" s="315"/>
      <c r="F9" s="315"/>
      <c r="G9" s="206" t="s">
        <v>289</v>
      </c>
      <c r="H9" s="315"/>
      <c r="I9" s="363"/>
      <c r="J9" s="368"/>
      <c r="K9" s="315"/>
      <c r="L9" s="315"/>
      <c r="M9" s="357"/>
      <c r="N9" s="363"/>
      <c r="O9" s="301"/>
      <c r="P9" s="306"/>
      <c r="Q9" s="368"/>
      <c r="R9" s="368"/>
      <c r="S9" s="135"/>
      <c r="T9" s="135"/>
      <c r="U9" s="135"/>
    </row>
    <row r="10" spans="1:21" ht="96" customHeight="1" thickBot="1" x14ac:dyDescent="0.3">
      <c r="A10" s="135"/>
      <c r="B10" s="308"/>
      <c r="C10" s="310"/>
      <c r="D10" s="312"/>
      <c r="E10" s="315"/>
      <c r="F10" s="315"/>
      <c r="G10" s="206" t="s">
        <v>290</v>
      </c>
      <c r="H10" s="315"/>
      <c r="I10" s="190"/>
      <c r="J10" s="368"/>
      <c r="K10" s="315"/>
      <c r="L10" s="315"/>
      <c r="M10" s="357"/>
      <c r="N10" s="363"/>
      <c r="O10" s="301"/>
      <c r="P10" s="306"/>
      <c r="Q10" s="368"/>
      <c r="R10" s="368"/>
      <c r="S10" s="135"/>
      <c r="T10" s="135"/>
      <c r="U10" s="135"/>
    </row>
    <row r="11" spans="1:21" ht="48" customHeight="1" x14ac:dyDescent="0.25">
      <c r="A11" s="135"/>
      <c r="B11" s="307">
        <v>2</v>
      </c>
      <c r="C11" s="309" t="s">
        <v>292</v>
      </c>
      <c r="D11" s="311" t="s">
        <v>294</v>
      </c>
      <c r="E11" s="313">
        <v>1</v>
      </c>
      <c r="F11" s="314" t="s">
        <v>286</v>
      </c>
      <c r="G11" s="364" t="s">
        <v>293</v>
      </c>
      <c r="H11" s="316">
        <v>0.5</v>
      </c>
      <c r="I11" s="190"/>
      <c r="J11" s="369">
        <v>0.5</v>
      </c>
      <c r="K11" s="319">
        <v>0.5</v>
      </c>
      <c r="L11" s="320"/>
      <c r="M11" s="316"/>
      <c r="N11" s="356"/>
      <c r="O11" s="300">
        <f t="shared" ref="O11" si="0">IF(SUM(K11,N11)&gt;100%,"NO PERMITIDO",SUM(K11,N11))</f>
        <v>0.5</v>
      </c>
      <c r="P11" s="305">
        <f t="shared" ref="P11" si="1">H11*O11/100%</f>
        <v>0.25</v>
      </c>
      <c r="Q11" s="374"/>
      <c r="R11" s="374"/>
      <c r="S11" s="135"/>
      <c r="T11" s="135"/>
      <c r="U11" s="135"/>
    </row>
    <row r="12" spans="1:21" ht="48" customHeight="1" x14ac:dyDescent="0.25">
      <c r="A12" s="135"/>
      <c r="B12" s="308"/>
      <c r="C12" s="310"/>
      <c r="D12" s="312"/>
      <c r="E12" s="310"/>
      <c r="F12" s="315"/>
      <c r="G12" s="365"/>
      <c r="H12" s="317"/>
      <c r="I12" s="190"/>
      <c r="J12" s="370"/>
      <c r="K12" s="315"/>
      <c r="L12" s="321"/>
      <c r="M12" s="317"/>
      <c r="N12" s="357"/>
      <c r="O12" s="301"/>
      <c r="P12" s="306"/>
      <c r="Q12" s="315"/>
      <c r="R12" s="315"/>
      <c r="S12" s="135"/>
      <c r="T12" s="135"/>
      <c r="U12" s="135"/>
    </row>
    <row r="13" spans="1:21" ht="56.25" customHeight="1" thickBot="1" x14ac:dyDescent="0.3">
      <c r="A13" s="135"/>
      <c r="B13" s="308"/>
      <c r="C13" s="310"/>
      <c r="D13" s="312"/>
      <c r="E13" s="310"/>
      <c r="F13" s="315"/>
      <c r="G13" s="366"/>
      <c r="H13" s="318"/>
      <c r="I13" s="205"/>
      <c r="J13" s="367"/>
      <c r="K13" s="315"/>
      <c r="L13" s="322"/>
      <c r="M13" s="318"/>
      <c r="N13" s="358"/>
      <c r="O13" s="371"/>
      <c r="P13" s="372"/>
      <c r="Q13" s="373"/>
      <c r="R13" s="373"/>
      <c r="S13" s="135"/>
      <c r="T13" s="135"/>
      <c r="U13" s="135"/>
    </row>
    <row r="14" spans="1:21" ht="27" customHeight="1" thickBot="1" x14ac:dyDescent="0.35">
      <c r="A14" s="135"/>
      <c r="B14" s="200" t="s">
        <v>48</v>
      </c>
      <c r="C14" s="80"/>
      <c r="D14" s="80"/>
      <c r="E14" s="81"/>
      <c r="F14" s="81"/>
      <c r="G14" s="81"/>
      <c r="H14" s="201">
        <f>IF(SUM(H8:H13)&gt;100%,"supera el 100%",SUM(H8:H13))</f>
        <v>1</v>
      </c>
      <c r="I14" s="82"/>
      <c r="J14" s="82"/>
      <c r="K14" s="82"/>
      <c r="L14" s="83"/>
      <c r="M14" s="83"/>
      <c r="N14" s="82"/>
      <c r="O14" s="83"/>
      <c r="P14" s="84">
        <f>SUM(P8:P13)</f>
        <v>0.5</v>
      </c>
      <c r="Q14" s="62"/>
      <c r="R14" s="89"/>
      <c r="S14" s="135"/>
      <c r="T14" s="135"/>
      <c r="U14" s="135"/>
    </row>
    <row r="15" spans="1:21" ht="27" customHeight="1" x14ac:dyDescent="0.25">
      <c r="A15" s="135"/>
      <c r="B15" s="302" t="s">
        <v>120</v>
      </c>
      <c r="C15" s="303"/>
      <c r="D15" s="303"/>
      <c r="E15" s="303"/>
      <c r="F15" s="303"/>
      <c r="G15" s="303"/>
      <c r="H15" s="303"/>
      <c r="I15" s="303"/>
      <c r="J15" s="303"/>
      <c r="K15" s="303"/>
      <c r="L15" s="303"/>
      <c r="M15" s="303"/>
      <c r="N15" s="303"/>
      <c r="O15" s="304"/>
      <c r="P15" s="79">
        <v>0</v>
      </c>
      <c r="Q15" s="294"/>
      <c r="R15" s="295"/>
      <c r="S15" s="135"/>
      <c r="T15" s="135"/>
      <c r="U15" s="135"/>
    </row>
    <row r="16" spans="1:21" ht="27" customHeight="1" x14ac:dyDescent="0.25">
      <c r="A16" s="135"/>
      <c r="B16" s="85"/>
      <c r="C16" s="77"/>
      <c r="D16" s="77"/>
      <c r="E16" s="77"/>
      <c r="F16" s="77"/>
      <c r="G16" s="77"/>
      <c r="H16" s="77"/>
      <c r="I16" s="77"/>
      <c r="J16" s="77"/>
      <c r="K16" s="77"/>
      <c r="L16" s="77"/>
      <c r="M16" s="76"/>
      <c r="N16" s="76"/>
      <c r="O16" s="76"/>
      <c r="P16" s="78">
        <f>SUM(P14:P15)</f>
        <v>0.5</v>
      </c>
      <c r="Q16" s="294"/>
      <c r="R16" s="295"/>
      <c r="S16" s="135"/>
      <c r="T16" s="135"/>
      <c r="U16" s="135"/>
    </row>
    <row r="17" spans="1:21" ht="27" customHeight="1" x14ac:dyDescent="0.25">
      <c r="A17" s="135"/>
      <c r="B17" s="86"/>
      <c r="C17" s="75"/>
      <c r="D17" s="75"/>
      <c r="E17" s="75"/>
      <c r="F17" s="76"/>
      <c r="G17" s="76"/>
      <c r="H17" s="76"/>
      <c r="I17" s="76"/>
      <c r="J17" s="76"/>
      <c r="K17" s="76"/>
      <c r="L17" s="76"/>
      <c r="M17" s="76"/>
      <c r="N17" s="76"/>
      <c r="O17" s="76"/>
      <c r="P17" s="76"/>
      <c r="Q17" s="294"/>
      <c r="R17" s="295"/>
      <c r="S17" s="135"/>
      <c r="T17" s="135"/>
      <c r="U17" s="135"/>
    </row>
    <row r="18" spans="1:21" ht="29.25" customHeight="1" thickBot="1" x14ac:dyDescent="0.3">
      <c r="A18" s="135"/>
      <c r="B18" s="140"/>
      <c r="C18" s="141"/>
      <c r="D18" s="87"/>
      <c r="E18" s="87"/>
      <c r="F18" s="141"/>
      <c r="G18" s="141"/>
      <c r="H18" s="87"/>
      <c r="I18" s="87"/>
      <c r="J18" s="87"/>
      <c r="K18" s="87"/>
      <c r="L18" s="87"/>
      <c r="M18" s="87"/>
      <c r="N18" s="87"/>
      <c r="O18" s="87"/>
      <c r="P18" s="142"/>
      <c r="Q18" s="87"/>
      <c r="R18" s="143"/>
      <c r="S18" s="135"/>
      <c r="T18" s="135"/>
      <c r="U18" s="135"/>
    </row>
    <row r="19" spans="1:21" ht="48.75" customHeight="1" x14ac:dyDescent="0.25">
      <c r="A19" s="135"/>
      <c r="B19" s="140"/>
      <c r="C19" s="177" t="s">
        <v>121</v>
      </c>
      <c r="D19" s="348"/>
      <c r="E19" s="348"/>
      <c r="F19" s="87"/>
      <c r="G19" s="353"/>
      <c r="H19" s="354"/>
      <c r="I19" s="354"/>
      <c r="J19" s="355"/>
      <c r="K19" s="144"/>
      <c r="L19" s="342"/>
      <c r="M19" s="343"/>
      <c r="N19" s="343"/>
      <c r="O19" s="344"/>
      <c r="P19" s="145"/>
      <c r="Q19" s="146"/>
      <c r="R19" s="147"/>
      <c r="S19" s="135"/>
      <c r="T19" s="135"/>
      <c r="U19" s="135"/>
    </row>
    <row r="20" spans="1:21" ht="48" customHeight="1" thickBot="1" x14ac:dyDescent="0.3">
      <c r="A20" s="135"/>
      <c r="B20" s="140"/>
      <c r="C20" s="177" t="s">
        <v>122</v>
      </c>
      <c r="D20" s="349"/>
      <c r="E20" s="349"/>
      <c r="F20" s="87"/>
      <c r="G20" s="350" t="s">
        <v>283</v>
      </c>
      <c r="H20" s="351"/>
      <c r="I20" s="351"/>
      <c r="J20" s="352"/>
      <c r="K20" s="144"/>
      <c r="L20" s="345" t="s">
        <v>123</v>
      </c>
      <c r="M20" s="346"/>
      <c r="N20" s="346"/>
      <c r="O20" s="347"/>
      <c r="P20" s="148"/>
      <c r="Q20" s="149"/>
      <c r="R20" s="150"/>
      <c r="S20" s="135"/>
      <c r="T20" s="135"/>
      <c r="U20" s="135"/>
    </row>
    <row r="21" spans="1:21" ht="27" thickBot="1" x14ac:dyDescent="0.3">
      <c r="A21" s="135"/>
      <c r="B21" s="151"/>
      <c r="C21" s="152"/>
      <c r="D21" s="88"/>
      <c r="E21" s="88"/>
      <c r="F21" s="88"/>
      <c r="G21" s="88"/>
      <c r="H21" s="88"/>
      <c r="I21" s="88"/>
      <c r="J21" s="88"/>
      <c r="K21" s="88"/>
      <c r="L21" s="88"/>
      <c r="M21" s="88"/>
      <c r="N21" s="88"/>
      <c r="O21" s="88"/>
      <c r="P21" s="153"/>
      <c r="Q21" s="88"/>
      <c r="R21" s="154"/>
      <c r="S21" s="135"/>
      <c r="T21" s="135"/>
      <c r="U21" s="135"/>
    </row>
    <row r="22" spans="1:21" ht="26.25" x14ac:dyDescent="0.25">
      <c r="A22" s="135"/>
      <c r="B22" s="135"/>
      <c r="C22" s="135"/>
      <c r="D22" s="135"/>
      <c r="E22" s="135"/>
      <c r="F22" s="135"/>
      <c r="G22" s="135"/>
      <c r="H22" s="135"/>
      <c r="I22" s="135"/>
      <c r="J22" s="135"/>
      <c r="K22" s="135"/>
      <c r="L22" s="135"/>
      <c r="M22" s="135"/>
      <c r="N22" s="135"/>
      <c r="O22" s="135"/>
      <c r="P22" s="135"/>
      <c r="Q22" s="135"/>
      <c r="R22" s="135"/>
      <c r="S22" s="135"/>
      <c r="T22" s="135"/>
      <c r="U22" s="135"/>
    </row>
    <row r="23" spans="1:21" ht="26.25" x14ac:dyDescent="0.25">
      <c r="A23" s="135"/>
      <c r="B23" s="135"/>
      <c r="C23" s="135"/>
      <c r="D23" s="135"/>
      <c r="E23" s="135"/>
      <c r="F23" s="135"/>
      <c r="G23" s="135"/>
      <c r="H23" s="135"/>
      <c r="I23" s="135"/>
      <c r="J23" s="135"/>
      <c r="K23" s="135"/>
      <c r="L23" s="135"/>
      <c r="M23" s="135"/>
      <c r="N23" s="135"/>
      <c r="O23" s="135"/>
      <c r="P23" s="135"/>
      <c r="Q23" s="135"/>
      <c r="R23" s="135"/>
      <c r="S23" s="135"/>
      <c r="T23" s="135"/>
      <c r="U23" s="135"/>
    </row>
  </sheetData>
  <mergeCells count="57">
    <mergeCell ref="O11:O13"/>
    <mergeCell ref="P11:P13"/>
    <mergeCell ref="Q8:Q10"/>
    <mergeCell ref="R8:R10"/>
    <mergeCell ref="Q11:Q13"/>
    <mergeCell ref="R11:R13"/>
    <mergeCell ref="M11:M13"/>
    <mergeCell ref="N11:N13"/>
    <mergeCell ref="B8:B10"/>
    <mergeCell ref="C8:C10"/>
    <mergeCell ref="D8:D10"/>
    <mergeCell ref="E8:E10"/>
    <mergeCell ref="F8:F10"/>
    <mergeCell ref="H8:H10"/>
    <mergeCell ref="K8:K10"/>
    <mergeCell ref="L8:L10"/>
    <mergeCell ref="M8:M10"/>
    <mergeCell ref="N8:N10"/>
    <mergeCell ref="I8:I9"/>
    <mergeCell ref="G11:G13"/>
    <mergeCell ref="J8:J10"/>
    <mergeCell ref="J11:J13"/>
    <mergeCell ref="L19:O19"/>
    <mergeCell ref="L20:O20"/>
    <mergeCell ref="D19:E19"/>
    <mergeCell ref="D20:E20"/>
    <mergeCell ref="G20:J20"/>
    <mergeCell ref="G19:J19"/>
    <mergeCell ref="O5:R5"/>
    <mergeCell ref="F6:F7"/>
    <mergeCell ref="P6:P7"/>
    <mergeCell ref="Q6:R6"/>
    <mergeCell ref="B4:R4"/>
    <mergeCell ref="B5:H5"/>
    <mergeCell ref="B6:B7"/>
    <mergeCell ref="E6:E7"/>
    <mergeCell ref="C6:C7"/>
    <mergeCell ref="D6:D7"/>
    <mergeCell ref="O6:O7"/>
    <mergeCell ref="J6:N6"/>
    <mergeCell ref="H6:I7"/>
    <mergeCell ref="Q15:R17"/>
    <mergeCell ref="H1:H2"/>
    <mergeCell ref="K5:N5"/>
    <mergeCell ref="G6:G7"/>
    <mergeCell ref="O8:O10"/>
    <mergeCell ref="B15:O15"/>
    <mergeCell ref="P8:P10"/>
    <mergeCell ref="B11:B13"/>
    <mergeCell ref="C11:C13"/>
    <mergeCell ref="D11:D13"/>
    <mergeCell ref="E11:E13"/>
    <mergeCell ref="F11:F13"/>
    <mergeCell ref="H11:H13"/>
    <mergeCell ref="K11:K13"/>
    <mergeCell ref="L11:L13"/>
    <mergeCell ref="F1:F2"/>
  </mergeCells>
  <conditionalFormatting sqref="O8 O11">
    <cfRule type="cellIs" dxfId="4" priority="2" operator="greaterThan">
      <formula>100</formula>
    </cfRule>
  </conditionalFormatting>
  <dataValidations count="1">
    <dataValidation allowBlank="1" showInputMessage="1" showErrorMessage="1" errorTitle="error" error="solo datos númericos" sqref="H8:H13"/>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36" t="s">
        <v>124</v>
      </c>
      <c r="C2" s="236"/>
      <c r="D2" s="236"/>
      <c r="E2" s="236"/>
      <c r="F2" s="396"/>
      <c r="G2" s="396"/>
      <c r="H2" s="396"/>
      <c r="I2" s="396"/>
      <c r="J2" s="396"/>
      <c r="K2" s="396"/>
      <c r="L2" s="396"/>
      <c r="M2" s="396"/>
      <c r="N2" s="396"/>
      <c r="O2" s="396"/>
      <c r="P2" s="396"/>
      <c r="Q2" s="396"/>
      <c r="R2" s="396"/>
    </row>
    <row r="3" spans="1:19" x14ac:dyDescent="0.25">
      <c r="B3" s="246" t="s">
        <v>1</v>
      </c>
      <c r="C3" s="246"/>
      <c r="D3" s="246"/>
      <c r="E3" s="24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0" t="s">
        <v>126</v>
      </c>
      <c r="D9" s="5" t="s">
        <v>127</v>
      </c>
      <c r="F9" s="20"/>
      <c r="G9" s="7"/>
    </row>
    <row r="10" spans="1:19" x14ac:dyDescent="0.25">
      <c r="C10" s="240"/>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97" t="s">
        <v>14</v>
      </c>
      <c r="B15" s="398"/>
      <c r="C15" s="398"/>
      <c r="D15" s="398"/>
      <c r="E15" s="398"/>
      <c r="F15" s="398"/>
      <c r="G15" s="398"/>
      <c r="H15" s="399" t="s">
        <v>130</v>
      </c>
      <c r="I15" s="382"/>
      <c r="J15" s="382"/>
      <c r="K15" s="382"/>
      <c r="L15" s="382"/>
      <c r="M15" s="382"/>
      <c r="N15" s="382"/>
      <c r="O15" s="382"/>
      <c r="P15" s="382"/>
      <c r="Q15" s="382"/>
      <c r="R15" s="383"/>
    </row>
    <row r="16" spans="1:19" ht="28.5" customHeight="1" x14ac:dyDescent="0.25">
      <c r="A16" s="181" t="s">
        <v>17</v>
      </c>
      <c r="B16" s="181" t="s">
        <v>18</v>
      </c>
      <c r="C16" s="193" t="s">
        <v>19</v>
      </c>
      <c r="D16" s="181" t="s">
        <v>20</v>
      </c>
      <c r="E16" s="181" t="s">
        <v>131</v>
      </c>
      <c r="F16" s="181" t="s">
        <v>22</v>
      </c>
      <c r="G16" s="36" t="s">
        <v>23</v>
      </c>
      <c r="H16" s="400" t="s">
        <v>132</v>
      </c>
      <c r="I16" s="401"/>
      <c r="J16" s="401"/>
      <c r="K16" s="402"/>
      <c r="L16" s="181" t="s">
        <v>133</v>
      </c>
      <c r="M16" s="403" t="s">
        <v>134</v>
      </c>
      <c r="N16" s="405" t="s">
        <v>135</v>
      </c>
      <c r="O16" s="407" t="s">
        <v>136</v>
      </c>
      <c r="P16" s="408"/>
      <c r="Q16" s="400" t="s">
        <v>16</v>
      </c>
      <c r="R16" s="402"/>
    </row>
    <row r="17" spans="1:18" ht="30" customHeight="1" x14ac:dyDescent="0.25">
      <c r="A17" s="244" t="s">
        <v>26</v>
      </c>
      <c r="B17" s="245">
        <v>0.3</v>
      </c>
      <c r="C17" s="223" t="s">
        <v>27</v>
      </c>
      <c r="D17" s="10" t="s">
        <v>28</v>
      </c>
      <c r="E17" s="223">
        <v>4</v>
      </c>
      <c r="F17" s="223" t="s">
        <v>29</v>
      </c>
      <c r="G17" s="237" t="s">
        <v>30</v>
      </c>
      <c r="H17" s="178" t="s">
        <v>137</v>
      </c>
      <c r="I17" s="178" t="s">
        <v>138</v>
      </c>
      <c r="J17" s="178" t="s">
        <v>139</v>
      </c>
      <c r="K17" s="178" t="s">
        <v>140</v>
      </c>
      <c r="L17" s="9" t="s">
        <v>141</v>
      </c>
      <c r="M17" s="404"/>
      <c r="N17" s="406"/>
      <c r="O17" s="22" t="s">
        <v>142</v>
      </c>
      <c r="P17" s="22" t="s">
        <v>119</v>
      </c>
      <c r="Q17" s="22" t="s">
        <v>24</v>
      </c>
      <c r="R17" s="179" t="s">
        <v>25</v>
      </c>
    </row>
    <row r="18" spans="1:18" ht="45" customHeight="1" x14ac:dyDescent="0.25">
      <c r="A18" s="244"/>
      <c r="B18" s="244"/>
      <c r="C18" s="224"/>
      <c r="D18" s="11" t="s">
        <v>31</v>
      </c>
      <c r="E18" s="224"/>
      <c r="F18" s="224"/>
      <c r="G18" s="237"/>
      <c r="H18" s="393">
        <v>0.25</v>
      </c>
      <c r="I18" s="384">
        <f>1/E17</f>
        <v>0.25</v>
      </c>
      <c r="J18" s="384"/>
      <c r="K18" s="384"/>
      <c r="L18" s="390">
        <f>SUM(H18:K18)</f>
        <v>0.5</v>
      </c>
      <c r="M18" s="390">
        <f>2*B17/E17</f>
        <v>0.15</v>
      </c>
      <c r="N18" s="387" t="s">
        <v>143</v>
      </c>
      <c r="O18" s="387" t="s">
        <v>144</v>
      </c>
      <c r="P18" s="223" t="s">
        <v>145</v>
      </c>
      <c r="Q18" s="387" t="s">
        <v>146</v>
      </c>
      <c r="R18" s="223"/>
    </row>
    <row r="19" spans="1:18" ht="35.25" customHeight="1" x14ac:dyDescent="0.25">
      <c r="A19" s="244"/>
      <c r="B19" s="244"/>
      <c r="C19" s="224"/>
      <c r="D19" s="11" t="s">
        <v>32</v>
      </c>
      <c r="E19" s="224"/>
      <c r="F19" s="224"/>
      <c r="G19" s="237"/>
      <c r="H19" s="394"/>
      <c r="I19" s="385"/>
      <c r="J19" s="385"/>
      <c r="K19" s="385"/>
      <c r="L19" s="391"/>
      <c r="M19" s="391"/>
      <c r="N19" s="388"/>
      <c r="O19" s="388"/>
      <c r="P19" s="224"/>
      <c r="Q19" s="388"/>
      <c r="R19" s="224"/>
    </row>
    <row r="20" spans="1:18" ht="39.75" customHeight="1" x14ac:dyDescent="0.25">
      <c r="A20" s="244"/>
      <c r="B20" s="244"/>
      <c r="C20" s="225"/>
      <c r="D20" s="11" t="s">
        <v>33</v>
      </c>
      <c r="E20" s="225"/>
      <c r="F20" s="225"/>
      <c r="G20" s="237"/>
      <c r="H20" s="395"/>
      <c r="I20" s="386"/>
      <c r="J20" s="386"/>
      <c r="K20" s="386"/>
      <c r="L20" s="392"/>
      <c r="M20" s="392"/>
      <c r="N20" s="389"/>
      <c r="O20" s="389"/>
      <c r="P20" s="225"/>
      <c r="Q20" s="389"/>
      <c r="R20" s="225"/>
    </row>
    <row r="21" spans="1:18" ht="56.25" customHeight="1" x14ac:dyDescent="0.25">
      <c r="A21" s="233" t="s">
        <v>34</v>
      </c>
      <c r="B21" s="230">
        <v>0.4</v>
      </c>
      <c r="C21" s="223" t="s">
        <v>35</v>
      </c>
      <c r="D21" s="11" t="s">
        <v>147</v>
      </c>
      <c r="E21" s="223">
        <v>20</v>
      </c>
      <c r="F21" s="223" t="s">
        <v>37</v>
      </c>
      <c r="G21" s="223" t="s">
        <v>148</v>
      </c>
      <c r="H21" s="384">
        <v>0.08</v>
      </c>
      <c r="I21" s="384">
        <f>7/E21</f>
        <v>0.35</v>
      </c>
      <c r="J21" s="375"/>
      <c r="K21" s="223"/>
      <c r="L21" s="375">
        <f>+H21+I21+J21+K21</f>
        <v>0.43</v>
      </c>
      <c r="M21" s="375">
        <f>9*B21/E21</f>
        <v>0.18</v>
      </c>
      <c r="N21" s="223"/>
      <c r="O21" s="223"/>
      <c r="P21" s="223"/>
      <c r="Q21" s="223"/>
      <c r="R21" s="227"/>
    </row>
    <row r="22" spans="1:18" ht="47.25" customHeight="1" x14ac:dyDescent="0.25">
      <c r="A22" s="234"/>
      <c r="B22" s="231"/>
      <c r="C22" s="224"/>
      <c r="D22" s="11" t="s">
        <v>39</v>
      </c>
      <c r="E22" s="224"/>
      <c r="F22" s="224"/>
      <c r="G22" s="224"/>
      <c r="H22" s="385"/>
      <c r="I22" s="385"/>
      <c r="J22" s="224"/>
      <c r="K22" s="224"/>
      <c r="L22" s="376"/>
      <c r="M22" s="376"/>
      <c r="N22" s="224"/>
      <c r="O22" s="224"/>
      <c r="P22" s="224"/>
      <c r="Q22" s="224"/>
      <c r="R22" s="228"/>
    </row>
    <row r="23" spans="1:18" ht="57" customHeight="1" x14ac:dyDescent="0.25">
      <c r="A23" s="235"/>
      <c r="B23" s="232"/>
      <c r="C23" s="225"/>
      <c r="D23" s="11" t="s">
        <v>41</v>
      </c>
      <c r="E23" s="224"/>
      <c r="F23" s="225"/>
      <c r="G23" s="225"/>
      <c r="H23" s="386"/>
      <c r="I23" s="386"/>
      <c r="J23" s="225"/>
      <c r="K23" s="225"/>
      <c r="L23" s="377"/>
      <c r="M23" s="377"/>
      <c r="N23" s="225"/>
      <c r="O23" s="225"/>
      <c r="P23" s="225"/>
      <c r="Q23" s="225"/>
      <c r="R23" s="229"/>
    </row>
    <row r="24" spans="1:18" ht="55.5" customHeight="1" x14ac:dyDescent="0.25">
      <c r="A24" s="233" t="s">
        <v>43</v>
      </c>
      <c r="B24" s="230">
        <v>0.3</v>
      </c>
      <c r="C24" s="223" t="s">
        <v>44</v>
      </c>
      <c r="D24" s="11" t="s">
        <v>45</v>
      </c>
      <c r="E24" s="223">
        <v>15</v>
      </c>
      <c r="F24" s="223" t="s">
        <v>29</v>
      </c>
      <c r="G24" s="223" t="s">
        <v>42</v>
      </c>
      <c r="H24" s="384">
        <v>0.1</v>
      </c>
      <c r="I24" s="384">
        <f>5/E24</f>
        <v>0.33333333333333331</v>
      </c>
      <c r="J24" s="223"/>
      <c r="K24" s="223"/>
      <c r="L24" s="375">
        <f>+H24+I24+J24+K24</f>
        <v>0.43333333333333335</v>
      </c>
      <c r="M24" s="375">
        <f>8*B24/E24</f>
        <v>0.16</v>
      </c>
      <c r="N24" s="223"/>
      <c r="O24" s="223"/>
      <c r="P24" s="223"/>
      <c r="Q24" s="223"/>
      <c r="R24" s="223"/>
    </row>
    <row r="25" spans="1:18" ht="39.75" customHeight="1" x14ac:dyDescent="0.25">
      <c r="A25" s="234"/>
      <c r="B25" s="231"/>
      <c r="C25" s="224"/>
      <c r="D25" s="11" t="s">
        <v>46</v>
      </c>
      <c r="E25" s="224"/>
      <c r="F25" s="224"/>
      <c r="G25" s="224"/>
      <c r="H25" s="385"/>
      <c r="I25" s="385"/>
      <c r="J25" s="224"/>
      <c r="K25" s="224"/>
      <c r="L25" s="376"/>
      <c r="M25" s="376"/>
      <c r="N25" s="224"/>
      <c r="O25" s="224"/>
      <c r="P25" s="224"/>
      <c r="Q25" s="224"/>
      <c r="R25" s="224"/>
    </row>
    <row r="26" spans="1:18" ht="39" customHeight="1" x14ac:dyDescent="0.25">
      <c r="A26" s="235"/>
      <c r="B26" s="232"/>
      <c r="C26" s="225"/>
      <c r="D26" s="11" t="s">
        <v>47</v>
      </c>
      <c r="E26" s="225"/>
      <c r="F26" s="225"/>
      <c r="G26" s="225"/>
      <c r="H26" s="386"/>
      <c r="I26" s="386"/>
      <c r="J26" s="225"/>
      <c r="K26" s="225"/>
      <c r="L26" s="377"/>
      <c r="M26" s="377"/>
      <c r="N26" s="225"/>
      <c r="O26" s="225"/>
      <c r="P26" s="225"/>
      <c r="Q26" s="225"/>
      <c r="R26" s="225"/>
    </row>
    <row r="27" spans="1:18" ht="33.75" customHeight="1" x14ac:dyDescent="0.25">
      <c r="A27" s="179" t="s">
        <v>48</v>
      </c>
      <c r="B27" s="180">
        <f>SUM(B17:B26)</f>
        <v>1</v>
      </c>
      <c r="C27" s="180"/>
      <c r="D27" s="5"/>
      <c r="E27" s="5"/>
      <c r="F27" s="5"/>
      <c r="G27" s="11"/>
      <c r="H27" s="180">
        <f>SUM(H18:H26)</f>
        <v>0.43000000000000005</v>
      </c>
      <c r="I27" s="180">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18"/>
      <c r="E29" s="219"/>
      <c r="F29" s="378"/>
      <c r="G29" s="379"/>
      <c r="H29" s="380"/>
      <c r="I29" s="24"/>
      <c r="J29" s="24"/>
      <c r="K29" s="24"/>
      <c r="L29" s="24"/>
      <c r="M29" s="24"/>
      <c r="N29" s="24"/>
      <c r="O29" s="24"/>
      <c r="P29" s="24"/>
      <c r="Q29" s="24"/>
      <c r="R29" s="24"/>
    </row>
    <row r="30" spans="1:18" ht="15.75" thickBot="1" x14ac:dyDescent="0.3">
      <c r="A30" s="13"/>
      <c r="D30" s="216" t="s">
        <v>49</v>
      </c>
      <c r="E30" s="217"/>
      <c r="F30" s="183"/>
      <c r="G30" s="217" t="s">
        <v>50</v>
      </c>
      <c r="H30" s="220"/>
      <c r="I30" s="25"/>
      <c r="J30" s="25"/>
      <c r="K30" s="25"/>
      <c r="L30" s="25"/>
      <c r="M30" s="25"/>
      <c r="N30" s="25"/>
      <c r="O30" s="25"/>
      <c r="P30" s="25"/>
      <c r="Q30" s="25"/>
      <c r="R30" s="25"/>
    </row>
    <row r="31" spans="1:18" ht="15.75" thickBot="1" x14ac:dyDescent="0.3">
      <c r="A31" s="13"/>
    </row>
    <row r="32" spans="1:18" ht="15.75" thickBot="1" x14ac:dyDescent="0.3">
      <c r="A32" s="13"/>
      <c r="B32" s="381" t="s">
        <v>149</v>
      </c>
      <c r="C32" s="382"/>
      <c r="D32" s="382"/>
      <c r="E32" s="382"/>
      <c r="F32" s="382"/>
      <c r="G32" s="382"/>
      <c r="H32" s="383"/>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36" t="s">
        <v>124</v>
      </c>
      <c r="C2" s="236"/>
      <c r="D2" s="236"/>
      <c r="E2" s="236"/>
      <c r="F2" s="396"/>
      <c r="G2" s="396"/>
      <c r="H2" s="396"/>
      <c r="I2" s="396"/>
      <c r="J2" s="396"/>
      <c r="K2" s="396"/>
      <c r="L2" s="396"/>
      <c r="M2" s="396"/>
      <c r="N2" s="396"/>
      <c r="O2" s="396"/>
      <c r="P2" s="396"/>
      <c r="Q2" s="396"/>
      <c r="R2" s="396"/>
    </row>
    <row r="3" spans="1:19" x14ac:dyDescent="0.25">
      <c r="B3" s="246" t="s">
        <v>1</v>
      </c>
      <c r="C3" s="246"/>
      <c r="D3" s="246"/>
      <c r="E3" s="24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0" t="s">
        <v>126</v>
      </c>
      <c r="D9" s="5" t="s">
        <v>127</v>
      </c>
      <c r="F9" s="20"/>
      <c r="G9" s="7"/>
    </row>
    <row r="10" spans="1:19" x14ac:dyDescent="0.25">
      <c r="C10" s="240"/>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97" t="s">
        <v>14</v>
      </c>
      <c r="B15" s="398"/>
      <c r="C15" s="398"/>
      <c r="D15" s="398"/>
      <c r="E15" s="398"/>
      <c r="F15" s="398"/>
      <c r="G15" s="398"/>
      <c r="H15" s="399" t="s">
        <v>130</v>
      </c>
      <c r="I15" s="382"/>
      <c r="J15" s="382"/>
      <c r="K15" s="382"/>
      <c r="L15" s="382"/>
      <c r="M15" s="382"/>
      <c r="N15" s="382"/>
      <c r="O15" s="382"/>
      <c r="P15" s="382"/>
      <c r="Q15" s="382"/>
      <c r="R15" s="383"/>
    </row>
    <row r="16" spans="1:19" ht="28.5" customHeight="1" x14ac:dyDescent="0.25">
      <c r="A16" s="181" t="s">
        <v>17</v>
      </c>
      <c r="B16" s="181" t="s">
        <v>18</v>
      </c>
      <c r="C16" s="193" t="s">
        <v>19</v>
      </c>
      <c r="D16" s="181" t="s">
        <v>20</v>
      </c>
      <c r="E16" s="181" t="s">
        <v>131</v>
      </c>
      <c r="F16" s="181" t="s">
        <v>22</v>
      </c>
      <c r="G16" s="36" t="s">
        <v>23</v>
      </c>
      <c r="H16" s="400" t="s">
        <v>132</v>
      </c>
      <c r="I16" s="401"/>
      <c r="J16" s="401"/>
      <c r="K16" s="402"/>
      <c r="L16" s="181" t="s">
        <v>133</v>
      </c>
      <c r="M16" s="403" t="s">
        <v>134</v>
      </c>
      <c r="N16" s="405" t="s">
        <v>135</v>
      </c>
      <c r="O16" s="407" t="s">
        <v>136</v>
      </c>
      <c r="P16" s="408"/>
      <c r="Q16" s="400" t="s">
        <v>16</v>
      </c>
      <c r="R16" s="402"/>
    </row>
    <row r="17" spans="1:18" ht="30" customHeight="1" x14ac:dyDescent="0.25">
      <c r="A17" s="244" t="s">
        <v>26</v>
      </c>
      <c r="B17" s="245">
        <v>0.3</v>
      </c>
      <c r="C17" s="223" t="s">
        <v>27</v>
      </c>
      <c r="D17" s="10" t="s">
        <v>28</v>
      </c>
      <c r="E17" s="223">
        <v>4</v>
      </c>
      <c r="F17" s="223" t="s">
        <v>29</v>
      </c>
      <c r="G17" s="237" t="s">
        <v>30</v>
      </c>
      <c r="H17" s="178" t="s">
        <v>137</v>
      </c>
      <c r="I17" s="178" t="s">
        <v>138</v>
      </c>
      <c r="J17" s="178" t="s">
        <v>139</v>
      </c>
      <c r="K17" s="178" t="s">
        <v>140</v>
      </c>
      <c r="L17" s="9" t="s">
        <v>141</v>
      </c>
      <c r="M17" s="404"/>
      <c r="N17" s="406"/>
      <c r="O17" s="22" t="s">
        <v>142</v>
      </c>
      <c r="P17" s="22" t="s">
        <v>119</v>
      </c>
      <c r="Q17" s="22" t="s">
        <v>24</v>
      </c>
      <c r="R17" s="179" t="s">
        <v>25</v>
      </c>
    </row>
    <row r="18" spans="1:18" ht="45" customHeight="1" x14ac:dyDescent="0.25">
      <c r="A18" s="244"/>
      <c r="B18" s="244"/>
      <c r="C18" s="224"/>
      <c r="D18" s="11" t="s">
        <v>31</v>
      </c>
      <c r="E18" s="224"/>
      <c r="F18" s="224"/>
      <c r="G18" s="237"/>
      <c r="H18" s="384">
        <f>1/E17</f>
        <v>0.25</v>
      </c>
      <c r="I18" s="384">
        <f>+'Seguimiento 2'!I18:I20</f>
        <v>0.25</v>
      </c>
      <c r="J18" s="384">
        <f>2/E17</f>
        <v>0.5</v>
      </c>
      <c r="K18" s="384"/>
      <c r="L18" s="390">
        <f>+H18+I18+J18</f>
        <v>1</v>
      </c>
      <c r="M18" s="390">
        <f>4*B17/E17</f>
        <v>0.3</v>
      </c>
      <c r="N18" s="387" t="s">
        <v>143</v>
      </c>
      <c r="O18" s="387" t="s">
        <v>144</v>
      </c>
      <c r="P18" s="223" t="s">
        <v>145</v>
      </c>
      <c r="Q18" s="387" t="s">
        <v>146</v>
      </c>
      <c r="R18" s="223"/>
    </row>
    <row r="19" spans="1:18" ht="35.25" customHeight="1" x14ac:dyDescent="0.25">
      <c r="A19" s="244"/>
      <c r="B19" s="244"/>
      <c r="C19" s="224"/>
      <c r="D19" s="11" t="s">
        <v>32</v>
      </c>
      <c r="E19" s="224"/>
      <c r="F19" s="224"/>
      <c r="G19" s="237"/>
      <c r="H19" s="385"/>
      <c r="I19" s="385"/>
      <c r="J19" s="385"/>
      <c r="K19" s="385"/>
      <c r="L19" s="391"/>
      <c r="M19" s="391"/>
      <c r="N19" s="388"/>
      <c r="O19" s="388"/>
      <c r="P19" s="224"/>
      <c r="Q19" s="388"/>
      <c r="R19" s="224"/>
    </row>
    <row r="20" spans="1:18" ht="39.75" customHeight="1" x14ac:dyDescent="0.25">
      <c r="A20" s="244"/>
      <c r="B20" s="244"/>
      <c r="C20" s="225"/>
      <c r="D20" s="11" t="s">
        <v>33</v>
      </c>
      <c r="E20" s="225"/>
      <c r="F20" s="225"/>
      <c r="G20" s="237"/>
      <c r="H20" s="386"/>
      <c r="I20" s="386"/>
      <c r="J20" s="386"/>
      <c r="K20" s="386"/>
      <c r="L20" s="392"/>
      <c r="M20" s="392"/>
      <c r="N20" s="389"/>
      <c r="O20" s="389"/>
      <c r="P20" s="225"/>
      <c r="Q20" s="389"/>
      <c r="R20" s="225"/>
    </row>
    <row r="21" spans="1:18" ht="56.25" customHeight="1" x14ac:dyDescent="0.25">
      <c r="A21" s="233" t="s">
        <v>34</v>
      </c>
      <c r="B21" s="230">
        <v>0.4</v>
      </c>
      <c r="C21" s="223" t="s">
        <v>35</v>
      </c>
      <c r="D21" s="11" t="s">
        <v>147</v>
      </c>
      <c r="E21" s="223">
        <v>20</v>
      </c>
      <c r="F21" s="223" t="s">
        <v>37</v>
      </c>
      <c r="G21" s="223" t="s">
        <v>148</v>
      </c>
      <c r="H21" s="384">
        <f>7/25</f>
        <v>0.28000000000000003</v>
      </c>
      <c r="I21" s="375">
        <f>+'Seguimiento 2'!I21:I23</f>
        <v>0.35</v>
      </c>
      <c r="J21" s="384">
        <f>5/E21</f>
        <v>0.25</v>
      </c>
      <c r="K21" s="223"/>
      <c r="L21" s="375">
        <f>+H21+I21+J21+K21</f>
        <v>0.88</v>
      </c>
      <c r="M21" s="375">
        <f>+L21*B21</f>
        <v>0.35200000000000004</v>
      </c>
      <c r="N21" s="223"/>
      <c r="O21" s="223"/>
      <c r="P21" s="223"/>
      <c r="Q21" s="223"/>
      <c r="R21" s="223"/>
    </row>
    <row r="22" spans="1:18" ht="47.25" customHeight="1" x14ac:dyDescent="0.25">
      <c r="A22" s="234"/>
      <c r="B22" s="231"/>
      <c r="C22" s="224"/>
      <c r="D22" s="11" t="s">
        <v>39</v>
      </c>
      <c r="E22" s="224"/>
      <c r="F22" s="224"/>
      <c r="G22" s="224"/>
      <c r="H22" s="385"/>
      <c r="I22" s="224"/>
      <c r="J22" s="385"/>
      <c r="K22" s="224"/>
      <c r="L22" s="376"/>
      <c r="M22" s="376"/>
      <c r="N22" s="224"/>
      <c r="O22" s="224"/>
      <c r="P22" s="224"/>
      <c r="Q22" s="224"/>
      <c r="R22" s="224"/>
    </row>
    <row r="23" spans="1:18" ht="57" customHeight="1" x14ac:dyDescent="0.25">
      <c r="A23" s="235"/>
      <c r="B23" s="232"/>
      <c r="C23" s="225"/>
      <c r="D23" s="11" t="s">
        <v>41</v>
      </c>
      <c r="E23" s="224"/>
      <c r="F23" s="225"/>
      <c r="G23" s="225"/>
      <c r="H23" s="386"/>
      <c r="I23" s="225"/>
      <c r="J23" s="386"/>
      <c r="K23" s="225"/>
      <c r="L23" s="377"/>
      <c r="M23" s="377"/>
      <c r="N23" s="225"/>
      <c r="O23" s="225"/>
      <c r="P23" s="225"/>
      <c r="Q23" s="225"/>
      <c r="R23" s="225"/>
    </row>
    <row r="24" spans="1:18" ht="55.5" customHeight="1" x14ac:dyDescent="0.25">
      <c r="A24" s="233" t="s">
        <v>43</v>
      </c>
      <c r="B24" s="230">
        <v>0.3</v>
      </c>
      <c r="C24" s="223" t="s">
        <v>44</v>
      </c>
      <c r="D24" s="11" t="s">
        <v>45</v>
      </c>
      <c r="E24" s="223">
        <v>15</v>
      </c>
      <c r="F24" s="223" t="s">
        <v>29</v>
      </c>
      <c r="G24" s="223" t="s">
        <v>42</v>
      </c>
      <c r="H24" s="384">
        <f>3/30</f>
        <v>0.1</v>
      </c>
      <c r="I24" s="375">
        <f>+'Seguimiento 2'!I24:I26</f>
        <v>0.33333333333333331</v>
      </c>
      <c r="J24" s="384">
        <f>6/E24</f>
        <v>0.4</v>
      </c>
      <c r="K24" s="223"/>
      <c r="L24" s="375">
        <f>+H24+I24+J24+K24</f>
        <v>0.83333333333333337</v>
      </c>
      <c r="M24" s="375">
        <f>14*B24/E24</f>
        <v>0.28000000000000003</v>
      </c>
      <c r="N24" s="223"/>
      <c r="O24" s="223"/>
      <c r="P24" s="223"/>
      <c r="Q24" s="223"/>
      <c r="R24" s="223"/>
    </row>
    <row r="25" spans="1:18" ht="39.75" customHeight="1" x14ac:dyDescent="0.25">
      <c r="A25" s="234"/>
      <c r="B25" s="231"/>
      <c r="C25" s="224"/>
      <c r="D25" s="11" t="s">
        <v>46</v>
      </c>
      <c r="E25" s="224"/>
      <c r="F25" s="224"/>
      <c r="G25" s="224"/>
      <c r="H25" s="385"/>
      <c r="I25" s="224"/>
      <c r="J25" s="385"/>
      <c r="K25" s="224"/>
      <c r="L25" s="376"/>
      <c r="M25" s="376"/>
      <c r="N25" s="224"/>
      <c r="O25" s="224"/>
      <c r="P25" s="224"/>
      <c r="Q25" s="224"/>
      <c r="R25" s="224"/>
    </row>
    <row r="26" spans="1:18" ht="39" customHeight="1" x14ac:dyDescent="0.25">
      <c r="A26" s="235"/>
      <c r="B26" s="232"/>
      <c r="C26" s="225"/>
      <c r="D26" s="11" t="s">
        <v>47</v>
      </c>
      <c r="E26" s="225"/>
      <c r="F26" s="225"/>
      <c r="G26" s="225"/>
      <c r="H26" s="386"/>
      <c r="I26" s="225"/>
      <c r="J26" s="386"/>
      <c r="K26" s="225"/>
      <c r="L26" s="377"/>
      <c r="M26" s="377"/>
      <c r="N26" s="225"/>
      <c r="O26" s="225"/>
      <c r="P26" s="225"/>
      <c r="Q26" s="225"/>
      <c r="R26" s="225"/>
    </row>
    <row r="27" spans="1:18" ht="33.75" customHeight="1" x14ac:dyDescent="0.25">
      <c r="A27" s="179" t="s">
        <v>48</v>
      </c>
      <c r="B27" s="180">
        <f>SUM(B17:B26)</f>
        <v>1</v>
      </c>
      <c r="C27" s="180"/>
      <c r="D27" s="5"/>
      <c r="E27" s="5"/>
      <c r="F27" s="5"/>
      <c r="G27" s="11"/>
      <c r="H27" s="180">
        <f>SUM(H18:H26)</f>
        <v>0.63</v>
      </c>
      <c r="I27" s="180">
        <f>SUM(I18:I26)</f>
        <v>0.93333333333333335</v>
      </c>
      <c r="J27" s="180">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18"/>
      <c r="E29" s="219"/>
      <c r="F29" s="378"/>
      <c r="G29" s="379"/>
      <c r="H29" s="380"/>
      <c r="I29" s="24"/>
      <c r="J29" s="24"/>
      <c r="K29" s="24"/>
      <c r="L29" s="24"/>
      <c r="M29" s="24"/>
      <c r="N29" s="24"/>
      <c r="O29" s="24"/>
      <c r="P29" s="24"/>
      <c r="Q29" s="24"/>
      <c r="R29" s="24"/>
    </row>
    <row r="30" spans="1:18" ht="15.75" thickBot="1" x14ac:dyDescent="0.3">
      <c r="A30" s="13"/>
      <c r="D30" s="216" t="s">
        <v>49</v>
      </c>
      <c r="E30" s="217"/>
      <c r="F30" s="183"/>
      <c r="G30" s="217" t="s">
        <v>50</v>
      </c>
      <c r="H30" s="220"/>
      <c r="I30" s="25"/>
      <c r="J30" s="25"/>
      <c r="K30" s="25"/>
      <c r="L30" s="25"/>
      <c r="M30" s="25"/>
      <c r="N30" s="25"/>
      <c r="O30" s="25"/>
      <c r="P30" s="25"/>
      <c r="Q30" s="25"/>
      <c r="R30" s="25"/>
    </row>
    <row r="31" spans="1:18" ht="15.75" thickBot="1" x14ac:dyDescent="0.3">
      <c r="A31" s="13"/>
    </row>
    <row r="32" spans="1:18" ht="15.75" thickBot="1" x14ac:dyDescent="0.3">
      <c r="A32" s="13"/>
      <c r="B32" s="381" t="s">
        <v>149</v>
      </c>
      <c r="C32" s="382"/>
      <c r="D32" s="382"/>
      <c r="E32" s="382"/>
      <c r="F32" s="382"/>
      <c r="G32" s="382"/>
      <c r="H32" s="383"/>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36" t="s">
        <v>124</v>
      </c>
      <c r="C2" s="236"/>
      <c r="D2" s="236"/>
      <c r="E2" s="236"/>
      <c r="F2" s="396"/>
      <c r="G2" s="396"/>
      <c r="H2" s="396"/>
      <c r="I2" s="396"/>
      <c r="J2" s="396"/>
      <c r="K2" s="396"/>
      <c r="L2" s="396"/>
      <c r="M2" s="396"/>
      <c r="N2" s="396"/>
      <c r="O2" s="396"/>
      <c r="P2" s="396"/>
      <c r="Q2" s="396"/>
      <c r="R2" s="396"/>
    </row>
    <row r="3" spans="1:19" x14ac:dyDescent="0.25">
      <c r="B3" s="246" t="s">
        <v>1</v>
      </c>
      <c r="C3" s="246"/>
      <c r="D3" s="246"/>
      <c r="E3" s="24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0" t="s">
        <v>126</v>
      </c>
      <c r="D9" s="5" t="s">
        <v>127</v>
      </c>
      <c r="F9" s="20"/>
      <c r="G9" s="7"/>
    </row>
    <row r="10" spans="1:19" x14ac:dyDescent="0.25">
      <c r="C10" s="240"/>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97" t="s">
        <v>14</v>
      </c>
      <c r="B15" s="398"/>
      <c r="C15" s="398"/>
      <c r="D15" s="398"/>
      <c r="E15" s="398"/>
      <c r="F15" s="398"/>
      <c r="G15" s="398"/>
      <c r="H15" s="399" t="s">
        <v>130</v>
      </c>
      <c r="I15" s="382"/>
      <c r="J15" s="382"/>
      <c r="K15" s="382"/>
      <c r="L15" s="382"/>
      <c r="M15" s="382"/>
      <c r="N15" s="382"/>
      <c r="O15" s="382"/>
      <c r="P15" s="382"/>
      <c r="Q15" s="382"/>
      <c r="R15" s="383"/>
    </row>
    <row r="16" spans="1:19" ht="28.5" customHeight="1" x14ac:dyDescent="0.25">
      <c r="A16" s="181" t="s">
        <v>17</v>
      </c>
      <c r="B16" s="181" t="s">
        <v>18</v>
      </c>
      <c r="C16" s="193" t="s">
        <v>19</v>
      </c>
      <c r="D16" s="181" t="s">
        <v>20</v>
      </c>
      <c r="E16" s="181" t="s">
        <v>131</v>
      </c>
      <c r="F16" s="181" t="s">
        <v>22</v>
      </c>
      <c r="G16" s="36" t="s">
        <v>23</v>
      </c>
      <c r="H16" s="400" t="s">
        <v>132</v>
      </c>
      <c r="I16" s="401"/>
      <c r="J16" s="401"/>
      <c r="K16" s="402"/>
      <c r="L16" s="181" t="s">
        <v>133</v>
      </c>
      <c r="M16" s="403" t="s">
        <v>134</v>
      </c>
      <c r="N16" s="405" t="s">
        <v>135</v>
      </c>
      <c r="O16" s="407" t="s">
        <v>136</v>
      </c>
      <c r="P16" s="408"/>
      <c r="Q16" s="400" t="s">
        <v>16</v>
      </c>
      <c r="R16" s="402"/>
    </row>
    <row r="17" spans="1:18" ht="30" customHeight="1" x14ac:dyDescent="0.25">
      <c r="A17" s="244" t="s">
        <v>26</v>
      </c>
      <c r="B17" s="245">
        <v>0.3</v>
      </c>
      <c r="C17" s="223" t="s">
        <v>27</v>
      </c>
      <c r="D17" s="10" t="s">
        <v>28</v>
      </c>
      <c r="E17" s="223">
        <v>4</v>
      </c>
      <c r="F17" s="223" t="s">
        <v>29</v>
      </c>
      <c r="G17" s="237" t="s">
        <v>30</v>
      </c>
      <c r="H17" s="178" t="s">
        <v>137</v>
      </c>
      <c r="I17" s="178" t="s">
        <v>138</v>
      </c>
      <c r="J17" s="178" t="s">
        <v>139</v>
      </c>
      <c r="K17" s="178" t="s">
        <v>140</v>
      </c>
      <c r="L17" s="9" t="s">
        <v>141</v>
      </c>
      <c r="M17" s="404"/>
      <c r="N17" s="406"/>
      <c r="O17" s="22" t="s">
        <v>142</v>
      </c>
      <c r="P17" s="22" t="s">
        <v>119</v>
      </c>
      <c r="Q17" s="22" t="s">
        <v>24</v>
      </c>
      <c r="R17" s="179" t="s">
        <v>25</v>
      </c>
    </row>
    <row r="18" spans="1:18" ht="45" customHeight="1" x14ac:dyDescent="0.25">
      <c r="A18" s="244"/>
      <c r="B18" s="244"/>
      <c r="C18" s="224"/>
      <c r="D18" s="11" t="s">
        <v>31</v>
      </c>
      <c r="E18" s="224"/>
      <c r="F18" s="224"/>
      <c r="G18" s="237"/>
      <c r="H18" s="384">
        <f>1/E17</f>
        <v>0.25</v>
      </c>
      <c r="I18" s="384">
        <f>+'Seguimiento 2'!I18:I20</f>
        <v>0.25</v>
      </c>
      <c r="J18" s="384">
        <f>+'Seguimiento 3'!J18:J20</f>
        <v>0.5</v>
      </c>
      <c r="K18" s="384">
        <v>0</v>
      </c>
      <c r="L18" s="390">
        <f>+H18+I18+J18+K18</f>
        <v>1</v>
      </c>
      <c r="M18" s="390">
        <f>4*B17/E17</f>
        <v>0.3</v>
      </c>
      <c r="N18" s="387" t="s">
        <v>143</v>
      </c>
      <c r="O18" s="387" t="s">
        <v>144</v>
      </c>
      <c r="P18" s="223" t="s">
        <v>145</v>
      </c>
      <c r="Q18" s="387" t="s">
        <v>146</v>
      </c>
      <c r="R18" s="223"/>
    </row>
    <row r="19" spans="1:18" ht="35.25" customHeight="1" x14ac:dyDescent="0.25">
      <c r="A19" s="244"/>
      <c r="B19" s="244"/>
      <c r="C19" s="224"/>
      <c r="D19" s="11" t="s">
        <v>32</v>
      </c>
      <c r="E19" s="224"/>
      <c r="F19" s="224"/>
      <c r="G19" s="237"/>
      <c r="H19" s="385"/>
      <c r="I19" s="385"/>
      <c r="J19" s="385"/>
      <c r="K19" s="385"/>
      <c r="L19" s="391"/>
      <c r="M19" s="391"/>
      <c r="N19" s="388"/>
      <c r="O19" s="388"/>
      <c r="P19" s="224"/>
      <c r="Q19" s="388"/>
      <c r="R19" s="224"/>
    </row>
    <row r="20" spans="1:18" ht="39.75" customHeight="1" x14ac:dyDescent="0.25">
      <c r="A20" s="244"/>
      <c r="B20" s="244"/>
      <c r="C20" s="225"/>
      <c r="D20" s="11" t="s">
        <v>33</v>
      </c>
      <c r="E20" s="225"/>
      <c r="F20" s="225"/>
      <c r="G20" s="237"/>
      <c r="H20" s="386"/>
      <c r="I20" s="386"/>
      <c r="J20" s="386"/>
      <c r="K20" s="386"/>
      <c r="L20" s="392"/>
      <c r="M20" s="392"/>
      <c r="N20" s="389"/>
      <c r="O20" s="389"/>
      <c r="P20" s="225"/>
      <c r="Q20" s="389"/>
      <c r="R20" s="225"/>
    </row>
    <row r="21" spans="1:18" ht="56.25" customHeight="1" x14ac:dyDescent="0.25">
      <c r="A21" s="233" t="s">
        <v>34</v>
      </c>
      <c r="B21" s="230">
        <v>0.4</v>
      </c>
      <c r="C21" s="223" t="s">
        <v>35</v>
      </c>
      <c r="D21" s="11" t="s">
        <v>147</v>
      </c>
      <c r="E21" s="223">
        <v>20</v>
      </c>
      <c r="F21" s="223" t="s">
        <v>37</v>
      </c>
      <c r="G21" s="223" t="s">
        <v>148</v>
      </c>
      <c r="H21" s="384">
        <f>7/25</f>
        <v>0.28000000000000003</v>
      </c>
      <c r="I21" s="375">
        <f>+'Seguimiento 2'!I21:I23</f>
        <v>0.35</v>
      </c>
      <c r="J21" s="375">
        <f>+'Seguimiento 3'!J21:J23</f>
        <v>0.25</v>
      </c>
      <c r="K21" s="384">
        <f>8/E21</f>
        <v>0.4</v>
      </c>
      <c r="L21" s="375">
        <f>+H21+I21+J21+K21</f>
        <v>1.28</v>
      </c>
      <c r="M21" s="375">
        <f>22*B21/E21</f>
        <v>0.44000000000000006</v>
      </c>
      <c r="N21" s="223"/>
      <c r="O21" s="223"/>
      <c r="P21" s="223"/>
      <c r="Q21" s="223"/>
      <c r="R21" s="227"/>
    </row>
    <row r="22" spans="1:18" ht="47.25" customHeight="1" x14ac:dyDescent="0.25">
      <c r="A22" s="234"/>
      <c r="B22" s="231"/>
      <c r="C22" s="224"/>
      <c r="D22" s="11" t="s">
        <v>39</v>
      </c>
      <c r="E22" s="224"/>
      <c r="F22" s="224"/>
      <c r="G22" s="224"/>
      <c r="H22" s="385"/>
      <c r="I22" s="224"/>
      <c r="J22" s="224"/>
      <c r="K22" s="385"/>
      <c r="L22" s="376"/>
      <c r="M22" s="376"/>
      <c r="N22" s="224"/>
      <c r="O22" s="224"/>
      <c r="P22" s="224"/>
      <c r="Q22" s="224"/>
      <c r="R22" s="228"/>
    </row>
    <row r="23" spans="1:18" ht="57" customHeight="1" x14ac:dyDescent="0.25">
      <c r="A23" s="235"/>
      <c r="B23" s="232"/>
      <c r="C23" s="225"/>
      <c r="D23" s="11" t="s">
        <v>41</v>
      </c>
      <c r="E23" s="224"/>
      <c r="F23" s="225"/>
      <c r="G23" s="225"/>
      <c r="H23" s="386"/>
      <c r="I23" s="225"/>
      <c r="J23" s="225"/>
      <c r="K23" s="386"/>
      <c r="L23" s="377"/>
      <c r="M23" s="377"/>
      <c r="N23" s="225"/>
      <c r="O23" s="225"/>
      <c r="P23" s="225"/>
      <c r="Q23" s="225"/>
      <c r="R23" s="229"/>
    </row>
    <row r="24" spans="1:18" ht="55.5" customHeight="1" x14ac:dyDescent="0.25">
      <c r="A24" s="233" t="s">
        <v>43</v>
      </c>
      <c r="B24" s="230">
        <v>0.3</v>
      </c>
      <c r="C24" s="223" t="s">
        <v>44</v>
      </c>
      <c r="D24" s="11" t="s">
        <v>45</v>
      </c>
      <c r="E24" s="223">
        <v>15</v>
      </c>
      <c r="F24" s="223" t="s">
        <v>29</v>
      </c>
      <c r="G24" s="223" t="s">
        <v>42</v>
      </c>
      <c r="H24" s="384">
        <f>3/30</f>
        <v>0.1</v>
      </c>
      <c r="I24" s="375">
        <f>+'Seguimiento 2'!I24:I26</f>
        <v>0.33333333333333331</v>
      </c>
      <c r="J24" s="375">
        <f>+'Seguimiento 3'!J24:J26</f>
        <v>0.4</v>
      </c>
      <c r="K24" s="384">
        <f>1/E24</f>
        <v>6.6666666666666666E-2</v>
      </c>
      <c r="L24" s="375">
        <f>+H24+I24+J24+K24</f>
        <v>0.9</v>
      </c>
      <c r="M24" s="375">
        <f>15*B24/E24</f>
        <v>0.3</v>
      </c>
      <c r="N24" s="223"/>
      <c r="O24" s="223"/>
      <c r="P24" s="223"/>
      <c r="Q24" s="223"/>
      <c r="R24" s="223"/>
    </row>
    <row r="25" spans="1:18" ht="39.75" customHeight="1" x14ac:dyDescent="0.25">
      <c r="A25" s="234"/>
      <c r="B25" s="231"/>
      <c r="C25" s="224"/>
      <c r="D25" s="11" t="s">
        <v>46</v>
      </c>
      <c r="E25" s="224"/>
      <c r="F25" s="224"/>
      <c r="G25" s="224"/>
      <c r="H25" s="385"/>
      <c r="I25" s="224"/>
      <c r="J25" s="224"/>
      <c r="K25" s="385"/>
      <c r="L25" s="376"/>
      <c r="M25" s="376"/>
      <c r="N25" s="224"/>
      <c r="O25" s="224"/>
      <c r="P25" s="224"/>
      <c r="Q25" s="224"/>
      <c r="R25" s="224"/>
    </row>
    <row r="26" spans="1:18" ht="39" customHeight="1" x14ac:dyDescent="0.25">
      <c r="A26" s="235"/>
      <c r="B26" s="232"/>
      <c r="C26" s="225"/>
      <c r="D26" s="11" t="s">
        <v>47</v>
      </c>
      <c r="E26" s="225"/>
      <c r="F26" s="225"/>
      <c r="G26" s="225"/>
      <c r="H26" s="386"/>
      <c r="I26" s="225"/>
      <c r="J26" s="225"/>
      <c r="K26" s="386"/>
      <c r="L26" s="377"/>
      <c r="M26" s="377"/>
      <c r="N26" s="225"/>
      <c r="O26" s="225"/>
      <c r="P26" s="225"/>
      <c r="Q26" s="225"/>
      <c r="R26" s="225"/>
    </row>
    <row r="27" spans="1:18" ht="33.75" customHeight="1" x14ac:dyDescent="0.25">
      <c r="A27" s="179" t="s">
        <v>48</v>
      </c>
      <c r="B27" s="180">
        <f>SUM(B17:B26)</f>
        <v>1</v>
      </c>
      <c r="C27" s="180"/>
      <c r="D27" s="5"/>
      <c r="E27" s="5"/>
      <c r="F27" s="5"/>
      <c r="G27" s="11"/>
      <c r="H27" s="180">
        <f>SUM(H18:H26)</f>
        <v>0.63</v>
      </c>
      <c r="I27" s="180">
        <f>SUM(I18:I26)</f>
        <v>0.93333333333333335</v>
      </c>
      <c r="J27" s="180">
        <f>SUM(J18:J26)</f>
        <v>1.1499999999999999</v>
      </c>
      <c r="K27" s="180">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18"/>
      <c r="E29" s="219"/>
      <c r="F29" s="378"/>
      <c r="G29" s="379"/>
      <c r="H29" s="380"/>
      <c r="I29" s="24"/>
      <c r="J29" s="24"/>
      <c r="K29" s="24"/>
      <c r="L29" s="24"/>
      <c r="M29" s="24"/>
      <c r="N29" s="24"/>
      <c r="O29" s="24"/>
      <c r="P29" s="24"/>
      <c r="Q29" s="24"/>
      <c r="R29" s="24"/>
    </row>
    <row r="30" spans="1:18" ht="15.75" thickBot="1" x14ac:dyDescent="0.3">
      <c r="A30" s="13"/>
      <c r="D30" s="216" t="s">
        <v>49</v>
      </c>
      <c r="E30" s="217"/>
      <c r="F30" s="183"/>
      <c r="G30" s="217" t="s">
        <v>50</v>
      </c>
      <c r="H30" s="220"/>
      <c r="I30" s="25"/>
      <c r="J30" s="25"/>
      <c r="K30" s="25"/>
      <c r="L30" s="25"/>
      <c r="M30" s="25"/>
      <c r="N30" s="25"/>
      <c r="O30" s="25"/>
      <c r="P30" s="25"/>
      <c r="Q30" s="25"/>
      <c r="R30" s="25"/>
    </row>
    <row r="31" spans="1:18" ht="15.75" thickBot="1" x14ac:dyDescent="0.3">
      <c r="A31" s="13"/>
    </row>
    <row r="32" spans="1:18" ht="15.75" thickBot="1" x14ac:dyDescent="0.3">
      <c r="A32" s="13"/>
      <c r="B32" s="381" t="s">
        <v>149</v>
      </c>
      <c r="C32" s="382"/>
      <c r="D32" s="382"/>
      <c r="E32" s="382"/>
      <c r="F32" s="382"/>
      <c r="G32" s="382"/>
      <c r="H32" s="383"/>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36" t="s">
        <v>124</v>
      </c>
      <c r="C2" s="236"/>
      <c r="D2" s="236"/>
      <c r="E2" s="236"/>
      <c r="F2" s="396"/>
      <c r="G2" s="396"/>
      <c r="H2" s="396"/>
      <c r="I2" s="396"/>
      <c r="J2" s="396"/>
      <c r="K2" s="396"/>
      <c r="L2" s="396"/>
      <c r="M2" s="396"/>
    </row>
    <row r="3" spans="1:13" ht="15.75" thickBot="1" x14ac:dyDescent="0.3"/>
    <row r="4" spans="1:13" ht="15.75" thickBot="1" x14ac:dyDescent="0.3">
      <c r="A4" s="397" t="s">
        <v>14</v>
      </c>
      <c r="B4" s="398"/>
      <c r="C4" s="398"/>
      <c r="D4" s="398"/>
      <c r="E4" s="398"/>
      <c r="F4" s="398"/>
      <c r="G4" s="398"/>
      <c r="H4" s="399" t="s">
        <v>130</v>
      </c>
      <c r="I4" s="382"/>
      <c r="J4" s="382"/>
      <c r="K4" s="382"/>
      <c r="L4" s="382"/>
      <c r="M4" s="382"/>
    </row>
    <row r="5" spans="1:13" ht="28.5" customHeight="1" x14ac:dyDescent="0.25">
      <c r="A5" s="181" t="s">
        <v>17</v>
      </c>
      <c r="B5" s="181" t="s">
        <v>18</v>
      </c>
      <c r="C5" s="193" t="s">
        <v>19</v>
      </c>
      <c r="D5" s="181" t="s">
        <v>20</v>
      </c>
      <c r="E5" s="181" t="s">
        <v>131</v>
      </c>
      <c r="F5" s="181" t="s">
        <v>22</v>
      </c>
      <c r="G5" s="36" t="s">
        <v>23</v>
      </c>
      <c r="H5" s="400" t="s">
        <v>132</v>
      </c>
      <c r="I5" s="401"/>
      <c r="J5" s="401"/>
      <c r="K5" s="402"/>
      <c r="L5" s="181" t="s">
        <v>133</v>
      </c>
      <c r="M5" s="403" t="s">
        <v>134</v>
      </c>
    </row>
    <row r="6" spans="1:13" ht="30" customHeight="1" x14ac:dyDescent="0.25">
      <c r="A6" s="244" t="s">
        <v>26</v>
      </c>
      <c r="B6" s="245">
        <v>0.3</v>
      </c>
      <c r="C6" s="223" t="s">
        <v>27</v>
      </c>
      <c r="D6" s="10" t="s">
        <v>28</v>
      </c>
      <c r="E6" s="223">
        <v>4</v>
      </c>
      <c r="F6" s="223" t="s">
        <v>29</v>
      </c>
      <c r="G6" s="237" t="s">
        <v>30</v>
      </c>
      <c r="H6" s="178" t="s">
        <v>137</v>
      </c>
      <c r="I6" s="178" t="s">
        <v>138</v>
      </c>
      <c r="J6" s="178" t="s">
        <v>139</v>
      </c>
      <c r="K6" s="178" t="s">
        <v>140</v>
      </c>
      <c r="L6" s="9" t="s">
        <v>141</v>
      </c>
      <c r="M6" s="404"/>
    </row>
    <row r="7" spans="1:13" ht="45" customHeight="1" x14ac:dyDescent="0.25">
      <c r="A7" s="244"/>
      <c r="B7" s="244"/>
      <c r="C7" s="224"/>
      <c r="D7" s="11" t="s">
        <v>31</v>
      </c>
      <c r="E7" s="224"/>
      <c r="F7" s="224"/>
      <c r="G7" s="237"/>
      <c r="H7" s="384">
        <f>1/E6</f>
        <v>0.25</v>
      </c>
      <c r="I7" s="384">
        <v>0.25</v>
      </c>
      <c r="J7" s="384">
        <v>0.5</v>
      </c>
      <c r="K7" s="384">
        <v>0</v>
      </c>
      <c r="L7" s="390">
        <f>+H7+I7+J7+K7</f>
        <v>1</v>
      </c>
      <c r="M7" s="390">
        <f>4*B6/E6</f>
        <v>0.3</v>
      </c>
    </row>
    <row r="8" spans="1:13" ht="35.25" customHeight="1" x14ac:dyDescent="0.25">
      <c r="A8" s="244"/>
      <c r="B8" s="244"/>
      <c r="C8" s="224"/>
      <c r="D8" s="11" t="s">
        <v>32</v>
      </c>
      <c r="E8" s="224"/>
      <c r="F8" s="224"/>
      <c r="G8" s="237"/>
      <c r="H8" s="385"/>
      <c r="I8" s="385"/>
      <c r="J8" s="385"/>
      <c r="K8" s="385"/>
      <c r="L8" s="391"/>
      <c r="M8" s="391"/>
    </row>
    <row r="9" spans="1:13" ht="39.75" customHeight="1" x14ac:dyDescent="0.25">
      <c r="A9" s="244"/>
      <c r="B9" s="244"/>
      <c r="C9" s="225"/>
      <c r="D9" s="11" t="s">
        <v>33</v>
      </c>
      <c r="E9" s="225"/>
      <c r="F9" s="225"/>
      <c r="G9" s="237"/>
      <c r="H9" s="386"/>
      <c r="I9" s="386"/>
      <c r="J9" s="386"/>
      <c r="K9" s="386"/>
      <c r="L9" s="392"/>
      <c r="M9" s="392"/>
    </row>
    <row r="10" spans="1:13" ht="56.25" customHeight="1" x14ac:dyDescent="0.25">
      <c r="A10" s="233" t="s">
        <v>34</v>
      </c>
      <c r="B10" s="230">
        <v>0.4</v>
      </c>
      <c r="C10" s="223" t="s">
        <v>35</v>
      </c>
      <c r="D10" s="11" t="s">
        <v>147</v>
      </c>
      <c r="E10" s="223">
        <v>20</v>
      </c>
      <c r="F10" s="223" t="s">
        <v>37</v>
      </c>
      <c r="G10" s="223" t="s">
        <v>148</v>
      </c>
      <c r="H10" s="384">
        <f>7/25</f>
        <v>0.28000000000000003</v>
      </c>
      <c r="I10" s="375">
        <v>0.35</v>
      </c>
      <c r="J10" s="375">
        <v>0.25</v>
      </c>
      <c r="K10" s="384">
        <f>8/E10</f>
        <v>0.4</v>
      </c>
      <c r="L10" s="375">
        <f>+H10+I10+J10+K10</f>
        <v>1.28</v>
      </c>
      <c r="M10" s="375">
        <f>22*B10/E10</f>
        <v>0.44000000000000006</v>
      </c>
    </row>
    <row r="11" spans="1:13" ht="47.25" customHeight="1" x14ac:dyDescent="0.25">
      <c r="A11" s="234"/>
      <c r="B11" s="231"/>
      <c r="C11" s="224"/>
      <c r="D11" s="11" t="s">
        <v>39</v>
      </c>
      <c r="E11" s="224"/>
      <c r="F11" s="224"/>
      <c r="G11" s="224"/>
      <c r="H11" s="385"/>
      <c r="I11" s="224"/>
      <c r="J11" s="224"/>
      <c r="K11" s="385"/>
      <c r="L11" s="376"/>
      <c r="M11" s="376"/>
    </row>
    <row r="12" spans="1:13" ht="57" customHeight="1" x14ac:dyDescent="0.25">
      <c r="A12" s="235"/>
      <c r="B12" s="232"/>
      <c r="C12" s="225"/>
      <c r="D12" s="11" t="s">
        <v>41</v>
      </c>
      <c r="E12" s="224"/>
      <c r="F12" s="225"/>
      <c r="G12" s="225"/>
      <c r="H12" s="386"/>
      <c r="I12" s="225"/>
      <c r="J12" s="225"/>
      <c r="K12" s="386"/>
      <c r="L12" s="377"/>
      <c r="M12" s="377"/>
    </row>
    <row r="13" spans="1:13" ht="55.5" customHeight="1" x14ac:dyDescent="0.25">
      <c r="A13" s="233" t="s">
        <v>43</v>
      </c>
      <c r="B13" s="230">
        <v>0.3</v>
      </c>
      <c r="C13" s="223" t="s">
        <v>44</v>
      </c>
      <c r="D13" s="11" t="s">
        <v>45</v>
      </c>
      <c r="E13" s="223">
        <v>15</v>
      </c>
      <c r="F13" s="223" t="s">
        <v>29</v>
      </c>
      <c r="G13" s="223" t="s">
        <v>42</v>
      </c>
      <c r="H13" s="384">
        <f>3/30</f>
        <v>0.1</v>
      </c>
      <c r="I13" s="375">
        <v>0.33</v>
      </c>
      <c r="J13" s="375">
        <v>0.4</v>
      </c>
      <c r="K13" s="384">
        <f>1/E13</f>
        <v>6.6666666666666666E-2</v>
      </c>
      <c r="L13" s="375">
        <f>+H13+I13+J13+K13</f>
        <v>0.89666666666666672</v>
      </c>
      <c r="M13" s="375">
        <f>15*B13/E13</f>
        <v>0.3</v>
      </c>
    </row>
    <row r="14" spans="1:13" ht="39.75" customHeight="1" x14ac:dyDescent="0.25">
      <c r="A14" s="234"/>
      <c r="B14" s="231"/>
      <c r="C14" s="224"/>
      <c r="D14" s="11" t="s">
        <v>46</v>
      </c>
      <c r="E14" s="224"/>
      <c r="F14" s="224"/>
      <c r="G14" s="224"/>
      <c r="H14" s="385"/>
      <c r="I14" s="224"/>
      <c r="J14" s="224"/>
      <c r="K14" s="385"/>
      <c r="L14" s="376"/>
      <c r="M14" s="376"/>
    </row>
    <row r="15" spans="1:13" ht="39" customHeight="1" x14ac:dyDescent="0.25">
      <c r="A15" s="235"/>
      <c r="B15" s="232"/>
      <c r="C15" s="225"/>
      <c r="D15" s="11" t="s">
        <v>47</v>
      </c>
      <c r="E15" s="225"/>
      <c r="F15" s="225"/>
      <c r="G15" s="225"/>
      <c r="H15" s="386"/>
      <c r="I15" s="225"/>
      <c r="J15" s="225"/>
      <c r="K15" s="386"/>
      <c r="L15" s="377"/>
      <c r="M15" s="377"/>
    </row>
    <row r="16" spans="1:13" ht="33.75" customHeight="1" x14ac:dyDescent="0.25">
      <c r="A16" s="179" t="s">
        <v>48</v>
      </c>
      <c r="B16" s="180">
        <f>SUM(B6:B15)</f>
        <v>1</v>
      </c>
      <c r="C16" s="180"/>
      <c r="D16" s="5"/>
      <c r="E16" s="5"/>
      <c r="F16" s="5"/>
      <c r="G16" s="11"/>
      <c r="H16" s="180">
        <f>SUM(H7:H15)</f>
        <v>0.63</v>
      </c>
      <c r="I16" s="180">
        <f>SUM(I7:I15)</f>
        <v>0.92999999999999994</v>
      </c>
      <c r="J16" s="180">
        <f>SUM(J7:J15)</f>
        <v>1.1499999999999999</v>
      </c>
      <c r="K16" s="180">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22" t="s">
        <v>167</v>
      </c>
      <c r="C3" s="423"/>
      <c r="D3" s="423"/>
      <c r="E3" s="423"/>
      <c r="F3" s="423"/>
      <c r="G3" s="423"/>
      <c r="H3" s="423"/>
      <c r="I3" s="424"/>
    </row>
    <row r="4" spans="2:9" ht="15.75" thickBot="1" x14ac:dyDescent="0.3">
      <c r="B4" s="420" t="s">
        <v>168</v>
      </c>
      <c r="C4" s="416"/>
      <c r="D4" s="416"/>
      <c r="E4" s="425" t="s">
        <v>169</v>
      </c>
      <c r="F4" s="426"/>
      <c r="G4" s="427"/>
      <c r="H4" s="416" t="s">
        <v>170</v>
      </c>
      <c r="I4" s="417"/>
    </row>
    <row r="5" spans="2:9" ht="15.75" thickBot="1" x14ac:dyDescent="0.3">
      <c r="B5" s="421"/>
      <c r="C5" s="418"/>
      <c r="D5" s="418"/>
      <c r="E5" s="59">
        <v>1</v>
      </c>
      <c r="F5" s="60">
        <v>2</v>
      </c>
      <c r="G5" s="60">
        <v>3</v>
      </c>
      <c r="H5" s="418"/>
      <c r="I5" s="419"/>
    </row>
    <row r="6" spans="2:9" ht="30.75" customHeight="1" x14ac:dyDescent="0.25">
      <c r="B6" s="55">
        <v>1</v>
      </c>
      <c r="C6" s="412" t="s">
        <v>171</v>
      </c>
      <c r="D6" s="412"/>
      <c r="E6" s="61"/>
      <c r="F6" s="61"/>
      <c r="G6" s="61"/>
      <c r="H6" s="428"/>
      <c r="I6" s="429"/>
    </row>
    <row r="7" spans="2:9" ht="39" customHeight="1" x14ac:dyDescent="0.25">
      <c r="B7" s="54">
        <v>2</v>
      </c>
      <c r="C7" s="413" t="s">
        <v>172</v>
      </c>
      <c r="D7" s="413"/>
      <c r="E7" s="50"/>
      <c r="F7" s="50"/>
      <c r="G7" s="50"/>
      <c r="H7" s="410"/>
      <c r="I7" s="411"/>
    </row>
    <row r="8" spans="2:9" ht="30" customHeight="1" x14ac:dyDescent="0.25">
      <c r="B8" s="54">
        <v>3</v>
      </c>
      <c r="C8" s="413" t="s">
        <v>173</v>
      </c>
      <c r="D8" s="413"/>
      <c r="E8" s="50"/>
      <c r="F8" s="50"/>
      <c r="G8" s="50"/>
      <c r="H8" s="410"/>
      <c r="I8" s="411"/>
    </row>
    <row r="9" spans="2:9" ht="34.5" customHeight="1" x14ac:dyDescent="0.25">
      <c r="B9" s="54">
        <v>4</v>
      </c>
      <c r="C9" s="413" t="s">
        <v>174</v>
      </c>
      <c r="D9" s="413"/>
      <c r="E9" s="50"/>
      <c r="F9" s="50"/>
      <c r="G9" s="50"/>
      <c r="H9" s="410"/>
      <c r="I9" s="411"/>
    </row>
    <row r="10" spans="2:9" ht="30.75" customHeight="1" x14ac:dyDescent="0.25">
      <c r="B10" s="54">
        <v>5</v>
      </c>
      <c r="C10" s="413" t="s">
        <v>175</v>
      </c>
      <c r="D10" s="413"/>
      <c r="E10" s="50"/>
      <c r="F10" s="50"/>
      <c r="G10" s="50"/>
      <c r="H10" s="410"/>
      <c r="I10" s="411"/>
    </row>
    <row r="11" spans="2:9" ht="33.75" customHeight="1" x14ac:dyDescent="0.25">
      <c r="B11" s="54">
        <v>6</v>
      </c>
      <c r="C11" s="413" t="s">
        <v>176</v>
      </c>
      <c r="D11" s="413"/>
      <c r="E11" s="50"/>
      <c r="F11" s="50"/>
      <c r="G11" s="50"/>
      <c r="H11" s="410"/>
      <c r="I11" s="411"/>
    </row>
    <row r="12" spans="2:9" ht="25.5" customHeight="1" x14ac:dyDescent="0.25">
      <c r="B12" s="54">
        <v>7</v>
      </c>
      <c r="C12" s="413" t="s">
        <v>177</v>
      </c>
      <c r="D12" s="413"/>
      <c r="E12" s="51"/>
      <c r="F12" s="51"/>
      <c r="G12" s="51"/>
      <c r="H12" s="414"/>
      <c r="I12" s="415"/>
    </row>
    <row r="13" spans="2:9" ht="46.5" customHeight="1" x14ac:dyDescent="0.25">
      <c r="B13" s="54">
        <v>8</v>
      </c>
      <c r="C13" s="413" t="s">
        <v>178</v>
      </c>
      <c r="D13" s="413"/>
      <c r="E13" s="51"/>
      <c r="F13" s="51"/>
      <c r="G13" s="51"/>
      <c r="H13" s="414"/>
      <c r="I13" s="415"/>
    </row>
    <row r="14" spans="2:9" ht="30.75" customHeight="1" x14ac:dyDescent="0.25">
      <c r="B14" s="54">
        <v>9</v>
      </c>
      <c r="C14" s="413" t="s">
        <v>179</v>
      </c>
      <c r="D14" s="413"/>
      <c r="E14" s="51"/>
      <c r="F14" s="51"/>
      <c r="G14" s="51"/>
      <c r="H14" s="414"/>
      <c r="I14" s="415"/>
    </row>
    <row r="15" spans="2:9" x14ac:dyDescent="0.25">
      <c r="B15" s="54">
        <v>10</v>
      </c>
      <c r="C15" s="413"/>
      <c r="D15" s="413"/>
      <c r="E15" s="51"/>
      <c r="F15" s="51"/>
      <c r="G15" s="51"/>
      <c r="H15" s="414"/>
      <c r="I15" s="415"/>
    </row>
    <row r="16" spans="2:9" x14ac:dyDescent="0.25">
      <c r="B16" s="54">
        <v>11</v>
      </c>
      <c r="C16" s="413"/>
      <c r="D16" s="413"/>
      <c r="E16" s="51"/>
      <c r="F16" s="51"/>
      <c r="G16" s="51"/>
      <c r="H16" s="414"/>
      <c r="I16" s="415"/>
    </row>
    <row r="17" spans="2:9" x14ac:dyDescent="0.25">
      <c r="B17" s="54">
        <v>12</v>
      </c>
      <c r="C17" s="413"/>
      <c r="D17" s="413"/>
      <c r="E17" s="51"/>
      <c r="F17" s="51"/>
      <c r="G17" s="51"/>
      <c r="H17" s="414"/>
      <c r="I17" s="415"/>
    </row>
    <row r="18" spans="2:9" ht="15.75" thickBot="1" x14ac:dyDescent="0.3"/>
    <row r="19" spans="2:9" ht="11.25" customHeight="1" thickBot="1" x14ac:dyDescent="0.3">
      <c r="B19" s="409" t="s">
        <v>180</v>
      </c>
      <c r="C19" s="409"/>
      <c r="D19" s="409"/>
      <c r="E19" s="409"/>
      <c r="F19" s="409"/>
      <c r="G19" s="409"/>
      <c r="H19" s="409"/>
      <c r="I19" s="409"/>
    </row>
    <row r="20" spans="2:9" ht="6.75" customHeight="1" thickBot="1" x14ac:dyDescent="0.3">
      <c r="B20" s="409"/>
      <c r="C20" s="409"/>
      <c r="D20" s="409"/>
      <c r="E20" s="409"/>
      <c r="F20" s="409"/>
      <c r="G20" s="409"/>
      <c r="H20" s="409"/>
      <c r="I20" s="409"/>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zoomScale="90" zoomScaleSheetLayoutView="90" workbookViewId="0">
      <selection activeCell="G12" sqref="G12:G14"/>
    </sheetView>
  </sheetViews>
  <sheetFormatPr baseColWidth="10" defaultColWidth="10.85546875" defaultRowHeight="15" x14ac:dyDescent="0.25"/>
  <cols>
    <col min="1" max="1" width="2.42578125" style="92"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2" customWidth="1"/>
    <col min="12" max="12" width="16.42578125" style="92" customWidth="1"/>
    <col min="13" max="16384" width="10.85546875" style="64"/>
  </cols>
  <sheetData>
    <row r="1" spans="1:12" ht="15.75" thickBot="1" x14ac:dyDescent="0.3">
      <c r="B1" s="92"/>
      <c r="C1" s="92"/>
      <c r="D1" s="92"/>
      <c r="E1" s="92"/>
      <c r="F1" s="92"/>
      <c r="G1" s="92"/>
      <c r="H1" s="92"/>
      <c r="I1" s="92"/>
      <c r="J1" s="92"/>
      <c r="L1"/>
    </row>
    <row r="2" spans="1:12" ht="35.1" customHeight="1" thickBot="1" x14ac:dyDescent="0.3">
      <c r="A2" s="155"/>
      <c r="B2" s="468" t="s">
        <v>181</v>
      </c>
      <c r="C2" s="469"/>
      <c r="D2" s="469"/>
      <c r="E2" s="469"/>
      <c r="F2" s="469"/>
      <c r="G2" s="469"/>
      <c r="H2" s="469"/>
      <c r="I2" s="469"/>
      <c r="J2" s="470"/>
      <c r="K2" s="155"/>
      <c r="L2"/>
    </row>
    <row r="3" spans="1:12" ht="5.0999999999999996" customHeight="1" thickBot="1" x14ac:dyDescent="0.3">
      <c r="A3" s="155"/>
      <c r="B3" s="156"/>
      <c r="C3" s="156"/>
      <c r="D3" s="157"/>
      <c r="E3" s="156"/>
      <c r="F3" s="156"/>
      <c r="G3" s="156"/>
      <c r="H3" s="156"/>
      <c r="I3" s="156"/>
      <c r="J3" s="156"/>
      <c r="K3" s="155"/>
      <c r="L3"/>
    </row>
    <row r="4" spans="1:12" ht="21.95" customHeight="1" thickBot="1" x14ac:dyDescent="0.3">
      <c r="A4" s="155"/>
      <c r="B4" s="471" t="s">
        <v>182</v>
      </c>
      <c r="C4" s="472"/>
      <c r="D4" s="472"/>
      <c r="E4" s="472"/>
      <c r="F4" s="472"/>
      <c r="G4" s="472"/>
      <c r="H4" s="472"/>
      <c r="I4" s="472"/>
      <c r="J4" s="473"/>
      <c r="K4" s="155"/>
      <c r="L4"/>
    </row>
    <row r="5" spans="1:12" s="66" customFormat="1" ht="24.75" customHeight="1" x14ac:dyDescent="0.3">
      <c r="A5" s="155"/>
      <c r="B5" s="158"/>
      <c r="C5" s="474" t="s">
        <v>183</v>
      </c>
      <c r="D5" s="474"/>
      <c r="E5" s="474"/>
      <c r="F5" s="474"/>
      <c r="G5" s="474"/>
      <c r="H5" s="474"/>
      <c r="I5" s="474"/>
      <c r="J5" s="159">
        <v>5</v>
      </c>
      <c r="K5" s="155"/>
      <c r="L5"/>
    </row>
    <row r="6" spans="1:12" s="66" customFormat="1" ht="24.75" customHeight="1" x14ac:dyDescent="0.3">
      <c r="A6" s="155"/>
      <c r="B6" s="160"/>
      <c r="C6" s="467" t="s">
        <v>184</v>
      </c>
      <c r="D6" s="467"/>
      <c r="E6" s="467"/>
      <c r="F6" s="467"/>
      <c r="G6" s="467"/>
      <c r="H6" s="467"/>
      <c r="I6" s="467"/>
      <c r="J6" s="161">
        <v>4</v>
      </c>
      <c r="K6" s="155"/>
      <c r="L6"/>
    </row>
    <row r="7" spans="1:12" s="66" customFormat="1" ht="24.75" customHeight="1" x14ac:dyDescent="0.3">
      <c r="A7" s="155"/>
      <c r="B7" s="160"/>
      <c r="C7" s="467" t="s">
        <v>62</v>
      </c>
      <c r="D7" s="467"/>
      <c r="E7" s="467"/>
      <c r="F7" s="467"/>
      <c r="G7" s="467"/>
      <c r="H7" s="467"/>
      <c r="I7" s="467"/>
      <c r="J7" s="161">
        <v>3</v>
      </c>
      <c r="K7" s="155"/>
      <c r="L7"/>
    </row>
    <row r="8" spans="1:12" s="66" customFormat="1" ht="24.75" customHeight="1" x14ac:dyDescent="0.3">
      <c r="A8" s="155"/>
      <c r="B8" s="160"/>
      <c r="C8" s="467" t="s">
        <v>65</v>
      </c>
      <c r="D8" s="467"/>
      <c r="E8" s="467"/>
      <c r="F8" s="467"/>
      <c r="G8" s="467"/>
      <c r="H8" s="467"/>
      <c r="I8" s="467"/>
      <c r="J8" s="161">
        <v>2</v>
      </c>
      <c r="K8" s="155"/>
      <c r="L8"/>
    </row>
    <row r="9" spans="1:12" s="66" customFormat="1" ht="24.75" customHeight="1" thickBot="1" x14ac:dyDescent="0.35">
      <c r="A9" s="155"/>
      <c r="B9" s="162"/>
      <c r="C9" s="457" t="s">
        <v>185</v>
      </c>
      <c r="D9" s="458"/>
      <c r="E9" s="458"/>
      <c r="F9" s="458"/>
      <c r="G9" s="458"/>
      <c r="H9" s="458"/>
      <c r="I9" s="458"/>
      <c r="J9" s="163">
        <v>1</v>
      </c>
      <c r="K9" s="155"/>
      <c r="L9"/>
    </row>
    <row r="10" spans="1:12" s="66" customFormat="1" ht="22.5" customHeight="1" thickBot="1" x14ac:dyDescent="0.35">
      <c r="A10" s="155"/>
      <c r="B10" s="164"/>
      <c r="C10" s="165"/>
      <c r="D10" s="165"/>
      <c r="E10" s="165"/>
      <c r="F10" s="165"/>
      <c r="G10" s="165"/>
      <c r="H10" s="165"/>
      <c r="I10" s="165"/>
      <c r="J10" s="166"/>
      <c r="K10" s="155"/>
      <c r="L10"/>
    </row>
    <row r="11" spans="1:12" ht="33" customHeight="1" x14ac:dyDescent="0.25">
      <c r="A11" s="155"/>
      <c r="B11" s="459" t="s">
        <v>186</v>
      </c>
      <c r="C11" s="460"/>
      <c r="D11" s="460" t="s">
        <v>187</v>
      </c>
      <c r="E11" s="460" t="s">
        <v>188</v>
      </c>
      <c r="F11" s="460"/>
      <c r="G11" s="460"/>
      <c r="H11" s="454" t="s">
        <v>189</v>
      </c>
      <c r="I11" s="465" t="s">
        <v>190</v>
      </c>
      <c r="J11" s="451" t="s">
        <v>191</v>
      </c>
      <c r="K11" s="93"/>
      <c r="L11"/>
    </row>
    <row r="12" spans="1:12" ht="27.75" customHeight="1" x14ac:dyDescent="0.25">
      <c r="A12" s="155"/>
      <c r="B12" s="461"/>
      <c r="C12" s="462"/>
      <c r="D12" s="462"/>
      <c r="E12" s="194" t="s">
        <v>192</v>
      </c>
      <c r="F12" s="194" t="s">
        <v>193</v>
      </c>
      <c r="G12" s="194" t="s">
        <v>194</v>
      </c>
      <c r="H12" s="455"/>
      <c r="I12" s="466"/>
      <c r="J12" s="452"/>
      <c r="K12" s="93"/>
      <c r="L12"/>
    </row>
    <row r="13" spans="1:12" ht="15.75" customHeight="1" x14ac:dyDescent="0.25">
      <c r="A13" s="155"/>
      <c r="B13" s="463"/>
      <c r="C13" s="464"/>
      <c r="D13" s="464"/>
      <c r="E13" s="67">
        <v>0.6</v>
      </c>
      <c r="F13" s="67">
        <v>0.2</v>
      </c>
      <c r="G13" s="67">
        <v>0.2</v>
      </c>
      <c r="H13" s="456"/>
      <c r="I13" s="466"/>
      <c r="J13" s="453"/>
      <c r="K13" s="93"/>
      <c r="L13"/>
    </row>
    <row r="14" spans="1:12" ht="47.45" customHeight="1" x14ac:dyDescent="0.25">
      <c r="A14" s="155"/>
      <c r="B14" s="442">
        <v>1</v>
      </c>
      <c r="C14" s="443" t="s">
        <v>195</v>
      </c>
      <c r="D14" s="68" t="s">
        <v>196</v>
      </c>
      <c r="E14" s="168"/>
      <c r="F14" s="168"/>
      <c r="G14" s="168"/>
      <c r="H14" s="444"/>
      <c r="I14" s="444">
        <f>SUM(E18:G18)</f>
        <v>0</v>
      </c>
      <c r="J14" s="449"/>
      <c r="K14" s="93"/>
      <c r="L14"/>
    </row>
    <row r="15" spans="1:12" ht="38.1" customHeight="1" x14ac:dyDescent="0.25">
      <c r="A15" s="155"/>
      <c r="B15" s="442"/>
      <c r="C15" s="443"/>
      <c r="D15" s="68" t="s">
        <v>197</v>
      </c>
      <c r="E15" s="168"/>
      <c r="F15" s="168"/>
      <c r="G15" s="168"/>
      <c r="H15" s="444"/>
      <c r="I15" s="444"/>
      <c r="J15" s="449"/>
      <c r="K15" s="93"/>
      <c r="L15"/>
    </row>
    <row r="16" spans="1:12" ht="41.45" customHeight="1" x14ac:dyDescent="0.25">
      <c r="A16" s="155"/>
      <c r="B16" s="442"/>
      <c r="C16" s="443"/>
      <c r="D16" s="68" t="s">
        <v>198</v>
      </c>
      <c r="E16" s="168"/>
      <c r="F16" s="168"/>
      <c r="G16" s="168"/>
      <c r="H16" s="444"/>
      <c r="I16" s="444"/>
      <c r="J16" s="449"/>
      <c r="K16" s="93"/>
      <c r="L16"/>
    </row>
    <row r="17" spans="1:12" ht="47.1" customHeight="1" x14ac:dyDescent="0.25">
      <c r="A17" s="155"/>
      <c r="B17" s="442"/>
      <c r="C17" s="443"/>
      <c r="D17" s="68" t="s">
        <v>199</v>
      </c>
      <c r="E17" s="168"/>
      <c r="F17" s="168"/>
      <c r="G17" s="168"/>
      <c r="H17" s="444"/>
      <c r="I17" s="444"/>
      <c r="J17" s="449"/>
      <c r="K17" s="93"/>
      <c r="L17"/>
    </row>
    <row r="18" spans="1:12" ht="24.75" customHeight="1" x14ac:dyDescent="0.25">
      <c r="A18" s="155"/>
      <c r="B18" s="430" t="s">
        <v>285</v>
      </c>
      <c r="C18" s="430"/>
      <c r="D18" s="430"/>
      <c r="E18" s="63">
        <f>SUM(E14:E17)/4*60%</f>
        <v>0</v>
      </c>
      <c r="F18" s="69">
        <f>SUM(F14:F17)/4*20%</f>
        <v>0</v>
      </c>
      <c r="G18" s="69">
        <f>SUM(G14:G17)/4*20%</f>
        <v>0</v>
      </c>
      <c r="H18" s="444"/>
      <c r="I18" s="444"/>
      <c r="J18" s="449"/>
      <c r="K18" s="93"/>
      <c r="L18"/>
    </row>
    <row r="19" spans="1:12" ht="24.75" customHeight="1" x14ac:dyDescent="0.25">
      <c r="A19" s="155"/>
      <c r="B19" s="442">
        <v>2</v>
      </c>
      <c r="C19" s="443" t="s">
        <v>201</v>
      </c>
      <c r="D19" s="68" t="s">
        <v>202</v>
      </c>
      <c r="E19" s="195"/>
      <c r="F19" s="195"/>
      <c r="G19" s="195"/>
      <c r="H19" s="444"/>
      <c r="I19" s="444">
        <f>SUM(E24:G24)</f>
        <v>0</v>
      </c>
      <c r="J19" s="445"/>
      <c r="K19" s="93"/>
      <c r="L19"/>
    </row>
    <row r="20" spans="1:12" ht="36" customHeight="1" x14ac:dyDescent="0.25">
      <c r="A20" s="155"/>
      <c r="B20" s="442"/>
      <c r="C20" s="443"/>
      <c r="D20" s="68" t="s">
        <v>203</v>
      </c>
      <c r="E20" s="195"/>
      <c r="F20" s="195"/>
      <c r="G20" s="195"/>
      <c r="H20" s="444"/>
      <c r="I20" s="444"/>
      <c r="J20" s="445"/>
      <c r="K20" s="93"/>
      <c r="L20"/>
    </row>
    <row r="21" spans="1:12" ht="33.6" customHeight="1" x14ac:dyDescent="0.25">
      <c r="A21" s="155"/>
      <c r="B21" s="442"/>
      <c r="C21" s="443"/>
      <c r="D21" s="68" t="s">
        <v>204</v>
      </c>
      <c r="E21" s="195"/>
      <c r="F21" s="195"/>
      <c r="G21" s="195"/>
      <c r="H21" s="444"/>
      <c r="I21" s="444"/>
      <c r="J21" s="445"/>
      <c r="K21" s="93"/>
      <c r="L21"/>
    </row>
    <row r="22" spans="1:12" ht="35.25" customHeight="1" x14ac:dyDescent="0.25">
      <c r="A22" s="155"/>
      <c r="B22" s="442"/>
      <c r="C22" s="443"/>
      <c r="D22" s="68" t="s">
        <v>205</v>
      </c>
      <c r="E22" s="195"/>
      <c r="F22" s="195"/>
      <c r="G22" s="195"/>
      <c r="H22" s="444"/>
      <c r="I22" s="444"/>
      <c r="J22" s="445"/>
      <c r="K22" s="93"/>
      <c r="L22"/>
    </row>
    <row r="23" spans="1:12" ht="21" customHeight="1" x14ac:dyDescent="0.25">
      <c r="A23" s="155"/>
      <c r="B23" s="442"/>
      <c r="C23" s="443"/>
      <c r="D23" s="68" t="s">
        <v>206</v>
      </c>
      <c r="E23" s="195"/>
      <c r="F23" s="195"/>
      <c r="G23" s="195"/>
      <c r="H23" s="444"/>
      <c r="I23" s="444"/>
      <c r="J23" s="445"/>
      <c r="K23" s="93"/>
      <c r="L23"/>
    </row>
    <row r="24" spans="1:12" ht="24.75" customHeight="1" x14ac:dyDescent="0.25">
      <c r="A24" s="155"/>
      <c r="B24" s="430" t="s">
        <v>200</v>
      </c>
      <c r="C24" s="430"/>
      <c r="D24" s="430"/>
      <c r="E24" s="69">
        <f>SUM(E19:E23)/5*60%</f>
        <v>0</v>
      </c>
      <c r="F24" s="69">
        <f>SUM(F19:F23)/5*20%</f>
        <v>0</v>
      </c>
      <c r="G24" s="69">
        <f>SUM(G19:G23)/5*20%</f>
        <v>0</v>
      </c>
      <c r="H24" s="444"/>
      <c r="I24" s="444"/>
      <c r="J24" s="445"/>
      <c r="K24" s="93"/>
      <c r="L24"/>
    </row>
    <row r="25" spans="1:12" ht="24.75" customHeight="1" x14ac:dyDescent="0.25">
      <c r="A25" s="155"/>
      <c r="B25" s="442">
        <v>3</v>
      </c>
      <c r="C25" s="443" t="s">
        <v>207</v>
      </c>
      <c r="D25" s="68" t="s">
        <v>208</v>
      </c>
      <c r="E25" s="195"/>
      <c r="F25" s="195"/>
      <c r="G25" s="195"/>
      <c r="H25" s="447"/>
      <c r="I25" s="444">
        <f>SUM(E30:G30)</f>
        <v>0</v>
      </c>
      <c r="J25" s="445"/>
      <c r="K25" s="93"/>
      <c r="L25"/>
    </row>
    <row r="26" spans="1:12" ht="33.75" customHeight="1" x14ac:dyDescent="0.25">
      <c r="A26" s="155"/>
      <c r="B26" s="442"/>
      <c r="C26" s="443"/>
      <c r="D26" s="68" t="s">
        <v>209</v>
      </c>
      <c r="E26" s="195"/>
      <c r="F26" s="195"/>
      <c r="G26" s="195"/>
      <c r="H26" s="447"/>
      <c r="I26" s="444"/>
      <c r="J26" s="445"/>
      <c r="K26" s="93"/>
      <c r="L26"/>
    </row>
    <row r="27" spans="1:12" x14ac:dyDescent="0.25">
      <c r="A27" s="155"/>
      <c r="B27" s="442"/>
      <c r="C27" s="443"/>
      <c r="D27" s="68" t="s">
        <v>210</v>
      </c>
      <c r="E27" s="195"/>
      <c r="F27" s="195"/>
      <c r="G27" s="195"/>
      <c r="H27" s="447"/>
      <c r="I27" s="444"/>
      <c r="J27" s="445"/>
      <c r="K27" s="93"/>
      <c r="L27"/>
    </row>
    <row r="28" spans="1:12" ht="27.75" customHeight="1" x14ac:dyDescent="0.25">
      <c r="A28" s="155"/>
      <c r="B28" s="442"/>
      <c r="C28" s="443"/>
      <c r="D28" s="68" t="s">
        <v>211</v>
      </c>
      <c r="E28" s="195"/>
      <c r="F28" s="195"/>
      <c r="G28" s="195"/>
      <c r="H28" s="447"/>
      <c r="I28" s="444"/>
      <c r="J28" s="445"/>
      <c r="K28" s="93"/>
      <c r="L28"/>
    </row>
    <row r="29" spans="1:12" ht="36" customHeight="1" x14ac:dyDescent="0.25">
      <c r="A29" s="155"/>
      <c r="B29" s="442"/>
      <c r="C29" s="443"/>
      <c r="D29" s="68" t="s">
        <v>212</v>
      </c>
      <c r="E29" s="195"/>
      <c r="F29" s="195"/>
      <c r="G29" s="195"/>
      <c r="H29" s="447"/>
      <c r="I29" s="444"/>
      <c r="J29" s="445"/>
      <c r="K29" s="93"/>
      <c r="L29"/>
    </row>
    <row r="30" spans="1:12" ht="24.75" customHeight="1" x14ac:dyDescent="0.25">
      <c r="A30" s="155"/>
      <c r="B30" s="430" t="s">
        <v>200</v>
      </c>
      <c r="C30" s="430"/>
      <c r="D30" s="430"/>
      <c r="E30" s="69">
        <f>SUM(E25:E29)/5*60%</f>
        <v>0</v>
      </c>
      <c r="F30" s="69">
        <f>SUM(F25:F29)/5*20%</f>
        <v>0</v>
      </c>
      <c r="G30" s="69">
        <f>SUM(G25:G29)/5*20%</f>
        <v>0</v>
      </c>
      <c r="H30" s="447"/>
      <c r="I30" s="444"/>
      <c r="J30" s="445"/>
      <c r="K30" s="93"/>
      <c r="L30"/>
    </row>
    <row r="31" spans="1:12" ht="34.5" customHeight="1" x14ac:dyDescent="0.25">
      <c r="A31" s="155"/>
      <c r="B31" s="442">
        <v>4</v>
      </c>
      <c r="C31" s="443" t="s">
        <v>213</v>
      </c>
      <c r="D31" s="70" t="s">
        <v>214</v>
      </c>
      <c r="E31" s="196"/>
      <c r="F31" s="196"/>
      <c r="G31" s="196"/>
      <c r="H31" s="436"/>
      <c r="I31" s="439">
        <f>SUM(E35:G35)</f>
        <v>0</v>
      </c>
      <c r="J31" s="450"/>
      <c r="K31" s="93"/>
      <c r="L31"/>
    </row>
    <row r="32" spans="1:12" ht="24.75" customHeight="1" x14ac:dyDescent="0.25">
      <c r="A32" s="155"/>
      <c r="B32" s="442"/>
      <c r="C32" s="443"/>
      <c r="D32" s="70" t="s">
        <v>215</v>
      </c>
      <c r="E32" s="196"/>
      <c r="F32" s="196"/>
      <c r="G32" s="196"/>
      <c r="H32" s="437"/>
      <c r="I32" s="440"/>
      <c r="J32" s="450"/>
      <c r="K32" s="93"/>
      <c r="L32"/>
    </row>
    <row r="33" spans="1:12" ht="24.75" customHeight="1" x14ac:dyDescent="0.25">
      <c r="A33" s="155"/>
      <c r="B33" s="442"/>
      <c r="C33" s="443"/>
      <c r="D33" s="70" t="s">
        <v>216</v>
      </c>
      <c r="E33" s="196"/>
      <c r="F33" s="196"/>
      <c r="G33" s="196"/>
      <c r="H33" s="437"/>
      <c r="I33" s="440"/>
      <c r="J33" s="450"/>
      <c r="K33" s="93"/>
      <c r="L33"/>
    </row>
    <row r="34" spans="1:12" ht="36.75" customHeight="1" x14ac:dyDescent="0.25">
      <c r="A34" s="155"/>
      <c r="B34" s="442"/>
      <c r="C34" s="443"/>
      <c r="D34" s="70" t="s">
        <v>217</v>
      </c>
      <c r="E34" s="196"/>
      <c r="F34" s="196"/>
      <c r="G34" s="196"/>
      <c r="H34" s="437"/>
      <c r="I34" s="440"/>
      <c r="J34" s="450"/>
      <c r="K34" s="93"/>
      <c r="L34"/>
    </row>
    <row r="35" spans="1:12" ht="24.75" customHeight="1" x14ac:dyDescent="0.25">
      <c r="A35" s="155"/>
      <c r="B35" s="430" t="s">
        <v>200</v>
      </c>
      <c r="C35" s="430"/>
      <c r="D35" s="430"/>
      <c r="E35" s="69">
        <f>SUM(E31:E34)/4*60%</f>
        <v>0</v>
      </c>
      <c r="F35" s="69">
        <f>SUM(F31:F34)/4*20%</f>
        <v>0</v>
      </c>
      <c r="G35" s="69">
        <f>SUM(G31:G34)/4*20%</f>
        <v>0</v>
      </c>
      <c r="H35" s="438"/>
      <c r="I35" s="441"/>
      <c r="J35" s="450"/>
      <c r="K35" s="93"/>
      <c r="L35"/>
    </row>
    <row r="36" spans="1:12" ht="25.5" customHeight="1" x14ac:dyDescent="0.25">
      <c r="A36" s="155"/>
      <c r="B36" s="442">
        <v>5</v>
      </c>
      <c r="C36" s="443" t="s">
        <v>218</v>
      </c>
      <c r="D36" s="71" t="s">
        <v>219</v>
      </c>
      <c r="E36" s="168"/>
      <c r="F36" s="168"/>
      <c r="G36" s="168"/>
      <c r="H36" s="444"/>
      <c r="I36" s="444">
        <f>SUM(E41:G41)</f>
        <v>0</v>
      </c>
      <c r="J36" s="449"/>
      <c r="K36" s="93"/>
      <c r="L36"/>
    </row>
    <row r="37" spans="1:12" ht="27" customHeight="1" x14ac:dyDescent="0.25">
      <c r="A37" s="155"/>
      <c r="B37" s="442"/>
      <c r="C37" s="443"/>
      <c r="D37" s="71" t="s">
        <v>220</v>
      </c>
      <c r="E37" s="168"/>
      <c r="F37" s="168"/>
      <c r="G37" s="168"/>
      <c r="H37" s="444"/>
      <c r="I37" s="444"/>
      <c r="J37" s="449"/>
      <c r="K37" s="93"/>
      <c r="L37"/>
    </row>
    <row r="38" spans="1:12" ht="35.1" customHeight="1" x14ac:dyDescent="0.25">
      <c r="A38" s="155"/>
      <c r="B38" s="442"/>
      <c r="C38" s="443"/>
      <c r="D38" s="71" t="s">
        <v>221</v>
      </c>
      <c r="E38" s="168"/>
      <c r="F38" s="168"/>
      <c r="G38" s="168"/>
      <c r="H38" s="444"/>
      <c r="I38" s="444"/>
      <c r="J38" s="449"/>
      <c r="K38" s="93"/>
      <c r="L38"/>
    </row>
    <row r="39" spans="1:12" ht="24" customHeight="1" x14ac:dyDescent="0.25">
      <c r="A39" s="155"/>
      <c r="B39" s="442"/>
      <c r="C39" s="443"/>
      <c r="D39" s="71" t="s">
        <v>222</v>
      </c>
      <c r="E39" s="168"/>
      <c r="F39" s="168"/>
      <c r="G39" s="168"/>
      <c r="H39" s="444"/>
      <c r="I39" s="444"/>
      <c r="J39" s="449"/>
      <c r="K39" s="93"/>
      <c r="L39"/>
    </row>
    <row r="40" spans="1:12" ht="26.25" customHeight="1" x14ac:dyDescent="0.25">
      <c r="A40" s="155"/>
      <c r="B40" s="442"/>
      <c r="C40" s="443"/>
      <c r="D40" s="71" t="s">
        <v>223</v>
      </c>
      <c r="E40" s="168"/>
      <c r="F40" s="168"/>
      <c r="G40" s="168"/>
      <c r="H40" s="444"/>
      <c r="I40" s="444"/>
      <c r="J40" s="449"/>
      <c r="K40" s="93"/>
      <c r="L40"/>
    </row>
    <row r="41" spans="1:12" ht="24.75" customHeight="1" x14ac:dyDescent="0.25">
      <c r="A41" s="155"/>
      <c r="B41" s="430" t="s">
        <v>200</v>
      </c>
      <c r="C41" s="430"/>
      <c r="D41" s="430"/>
      <c r="E41" s="69">
        <f>SUM(E36:E40)/5*60%</f>
        <v>0</v>
      </c>
      <c r="F41" s="69">
        <f>SUM(F36:F40)/5*20%</f>
        <v>0</v>
      </c>
      <c r="G41" s="69">
        <f>SUM(G36:G40)/5*20%</f>
        <v>0</v>
      </c>
      <c r="H41" s="444"/>
      <c r="I41" s="444"/>
      <c r="J41" s="449"/>
      <c r="K41" s="93"/>
      <c r="L41"/>
    </row>
    <row r="42" spans="1:12" ht="24.75" customHeight="1" x14ac:dyDescent="0.25">
      <c r="A42" s="155"/>
      <c r="B42" s="442">
        <v>6</v>
      </c>
      <c r="C42" s="443" t="s">
        <v>224</v>
      </c>
      <c r="D42" s="68" t="s">
        <v>225</v>
      </c>
      <c r="E42" s="195"/>
      <c r="F42" s="195"/>
      <c r="G42" s="195"/>
      <c r="H42" s="444"/>
      <c r="I42" s="444">
        <f>SUM(E48:G48)</f>
        <v>0</v>
      </c>
      <c r="J42" s="445"/>
      <c r="K42" s="93"/>
      <c r="L42"/>
    </row>
    <row r="43" spans="1:12" ht="36" customHeight="1" x14ac:dyDescent="0.25">
      <c r="A43" s="155"/>
      <c r="B43" s="442"/>
      <c r="C43" s="443"/>
      <c r="D43" s="68" t="s">
        <v>226</v>
      </c>
      <c r="E43" s="195"/>
      <c r="F43" s="195"/>
      <c r="G43" s="195"/>
      <c r="H43" s="444"/>
      <c r="I43" s="444"/>
      <c r="J43" s="445"/>
      <c r="K43" s="93"/>
      <c r="L43"/>
    </row>
    <row r="44" spans="1:12" ht="24.75" customHeight="1" x14ac:dyDescent="0.25">
      <c r="A44" s="155"/>
      <c r="B44" s="442"/>
      <c r="C44" s="443"/>
      <c r="D44" s="68" t="s">
        <v>227</v>
      </c>
      <c r="E44" s="195"/>
      <c r="F44" s="195"/>
      <c r="G44" s="195"/>
      <c r="H44" s="444"/>
      <c r="I44" s="444"/>
      <c r="J44" s="445"/>
      <c r="K44" s="93"/>
      <c r="L44"/>
    </row>
    <row r="45" spans="1:12" ht="15.75" customHeight="1" x14ac:dyDescent="0.25">
      <c r="A45" s="155"/>
      <c r="B45" s="442"/>
      <c r="C45" s="443"/>
      <c r="D45" s="68" t="s">
        <v>228</v>
      </c>
      <c r="E45" s="195"/>
      <c r="F45" s="195"/>
      <c r="G45" s="195"/>
      <c r="H45" s="444"/>
      <c r="I45" s="444"/>
      <c r="J45" s="445"/>
      <c r="K45" s="93"/>
      <c r="L45"/>
    </row>
    <row r="46" spans="1:12" ht="12.75" customHeight="1" x14ac:dyDescent="0.25">
      <c r="A46" s="155"/>
      <c r="B46" s="442"/>
      <c r="C46" s="443"/>
      <c r="D46" s="68" t="s">
        <v>229</v>
      </c>
      <c r="E46" s="195"/>
      <c r="F46" s="195"/>
      <c r="G46" s="195"/>
      <c r="H46" s="444"/>
      <c r="I46" s="444"/>
      <c r="J46" s="445"/>
      <c r="K46" s="93"/>
      <c r="L46"/>
    </row>
    <row r="47" spans="1:12" ht="15" customHeight="1" x14ac:dyDescent="0.25">
      <c r="A47" s="155"/>
      <c r="B47" s="442"/>
      <c r="C47" s="443"/>
      <c r="D47" s="68" t="s">
        <v>230</v>
      </c>
      <c r="E47" s="195"/>
      <c r="F47" s="195"/>
      <c r="G47" s="195"/>
      <c r="H47" s="444"/>
      <c r="I47" s="444"/>
      <c r="J47" s="445"/>
      <c r="K47" s="93"/>
      <c r="L47"/>
    </row>
    <row r="48" spans="1:12" ht="24.75" customHeight="1" x14ac:dyDescent="0.25">
      <c r="A48" s="155"/>
      <c r="B48" s="430" t="s">
        <v>200</v>
      </c>
      <c r="C48" s="430"/>
      <c r="D48" s="430"/>
      <c r="E48" s="69">
        <f>SUM(E42:E47)/6*60%</f>
        <v>0</v>
      </c>
      <c r="F48" s="69">
        <f>SUM(F42:F47)/6*20%</f>
        <v>0</v>
      </c>
      <c r="G48" s="69">
        <f>SUM(G42:G47)/6*20%</f>
        <v>0</v>
      </c>
      <c r="H48" s="444"/>
      <c r="I48" s="444"/>
      <c r="J48" s="445"/>
      <c r="K48" s="93"/>
      <c r="L48"/>
    </row>
    <row r="49" spans="1:12" ht="24.75" customHeight="1" x14ac:dyDescent="0.25">
      <c r="A49" s="155"/>
      <c r="B49" s="442">
        <v>7</v>
      </c>
      <c r="C49" s="443" t="s">
        <v>231</v>
      </c>
      <c r="D49" s="68" t="s">
        <v>232</v>
      </c>
      <c r="E49" s="195"/>
      <c r="F49" s="195"/>
      <c r="G49" s="195"/>
      <c r="H49" s="447"/>
      <c r="I49" s="439">
        <f>SUM(E53:G53)</f>
        <v>0</v>
      </c>
      <c r="J49" s="445"/>
      <c r="K49" s="93"/>
      <c r="L49"/>
    </row>
    <row r="50" spans="1:12" ht="47.25" customHeight="1" x14ac:dyDescent="0.25">
      <c r="A50" s="155"/>
      <c r="B50" s="442"/>
      <c r="C50" s="443"/>
      <c r="D50" s="68" t="s">
        <v>233</v>
      </c>
      <c r="E50" s="195"/>
      <c r="F50" s="195"/>
      <c r="G50" s="195"/>
      <c r="H50" s="447"/>
      <c r="I50" s="440"/>
      <c r="J50" s="445"/>
      <c r="K50" s="93"/>
      <c r="L50"/>
    </row>
    <row r="51" spans="1:12" ht="14.25" customHeight="1" x14ac:dyDescent="0.25">
      <c r="A51" s="155"/>
      <c r="B51" s="442"/>
      <c r="C51" s="443"/>
      <c r="D51" s="68" t="s">
        <v>234</v>
      </c>
      <c r="E51" s="195"/>
      <c r="F51" s="195"/>
      <c r="G51" s="195"/>
      <c r="H51" s="447"/>
      <c r="I51" s="440"/>
      <c r="J51" s="445"/>
      <c r="K51" s="93"/>
      <c r="L51"/>
    </row>
    <row r="52" spans="1:12" ht="27" customHeight="1" x14ac:dyDescent="0.25">
      <c r="A52" s="155"/>
      <c r="B52" s="442"/>
      <c r="C52" s="443"/>
      <c r="D52" s="68" t="s">
        <v>235</v>
      </c>
      <c r="E52" s="195"/>
      <c r="F52" s="195"/>
      <c r="G52" s="195"/>
      <c r="H52" s="447"/>
      <c r="I52" s="440"/>
      <c r="J52" s="445"/>
      <c r="K52" s="93"/>
      <c r="L52"/>
    </row>
    <row r="53" spans="1:12" ht="24.75" customHeight="1" x14ac:dyDescent="0.25">
      <c r="A53" s="155"/>
      <c r="B53" s="430" t="s">
        <v>200</v>
      </c>
      <c r="C53" s="430"/>
      <c r="D53" s="430"/>
      <c r="E53" s="69">
        <f>SUM(E49:E52)/4*60%</f>
        <v>0</v>
      </c>
      <c r="F53" s="69">
        <f>SUM(F49:F52)/4*20%</f>
        <v>0</v>
      </c>
      <c r="G53" s="69">
        <f>SUM(G49:G52)/4*20%</f>
        <v>0</v>
      </c>
      <c r="H53" s="447"/>
      <c r="I53" s="441"/>
      <c r="J53" s="445"/>
      <c r="K53" s="93"/>
      <c r="L53"/>
    </row>
    <row r="54" spans="1:12" ht="34.5" customHeight="1" x14ac:dyDescent="0.25">
      <c r="A54" s="155"/>
      <c r="B54" s="442">
        <v>8</v>
      </c>
      <c r="C54" s="443" t="s">
        <v>236</v>
      </c>
      <c r="D54" s="70" t="s">
        <v>237</v>
      </c>
      <c r="E54" s="196"/>
      <c r="F54" s="196"/>
      <c r="G54" s="196"/>
      <c r="H54" s="448"/>
      <c r="I54" s="444">
        <f>SUM(E61:G61)</f>
        <v>0</v>
      </c>
      <c r="J54" s="446"/>
      <c r="K54" s="93"/>
      <c r="L54"/>
    </row>
    <row r="55" spans="1:12" ht="24.75" customHeight="1" x14ac:dyDescent="0.25">
      <c r="A55" s="155"/>
      <c r="B55" s="442"/>
      <c r="C55" s="443"/>
      <c r="D55" s="70" t="s">
        <v>238</v>
      </c>
      <c r="E55" s="196"/>
      <c r="F55" s="196"/>
      <c r="G55" s="196"/>
      <c r="H55" s="448"/>
      <c r="I55" s="444"/>
      <c r="J55" s="446"/>
      <c r="K55" s="93"/>
      <c r="L55"/>
    </row>
    <row r="56" spans="1:12" ht="24.75" customHeight="1" x14ac:dyDescent="0.25">
      <c r="A56" s="155"/>
      <c r="B56" s="442"/>
      <c r="C56" s="443"/>
      <c r="D56" s="70" t="s">
        <v>239</v>
      </c>
      <c r="E56" s="196"/>
      <c r="F56" s="196"/>
      <c r="G56" s="196"/>
      <c r="H56" s="448"/>
      <c r="I56" s="444"/>
      <c r="J56" s="446"/>
      <c r="K56" s="93"/>
      <c r="L56"/>
    </row>
    <row r="57" spans="1:12" ht="36.75" customHeight="1" x14ac:dyDescent="0.25">
      <c r="A57" s="155"/>
      <c r="B57" s="442"/>
      <c r="C57" s="443"/>
      <c r="D57" s="70" t="s">
        <v>240</v>
      </c>
      <c r="E57" s="196"/>
      <c r="F57" s="196"/>
      <c r="G57" s="196"/>
      <c r="H57" s="448"/>
      <c r="I57" s="444"/>
      <c r="J57" s="446"/>
      <c r="K57" s="93"/>
      <c r="L57"/>
    </row>
    <row r="58" spans="1:12" ht="44.25" customHeight="1" x14ac:dyDescent="0.25">
      <c r="A58" s="155"/>
      <c r="B58" s="442"/>
      <c r="C58" s="443"/>
      <c r="D58" s="70" t="s">
        <v>241</v>
      </c>
      <c r="E58" s="196"/>
      <c r="F58" s="196"/>
      <c r="G58" s="196"/>
      <c r="H58" s="448"/>
      <c r="I58" s="444"/>
      <c r="J58" s="446"/>
      <c r="K58" s="93"/>
      <c r="L58"/>
    </row>
    <row r="59" spans="1:12" ht="44.25" customHeight="1" x14ac:dyDescent="0.25">
      <c r="A59" s="155"/>
      <c r="B59" s="442"/>
      <c r="C59" s="443"/>
      <c r="D59" s="70" t="s">
        <v>242</v>
      </c>
      <c r="E59" s="196"/>
      <c r="F59" s="196"/>
      <c r="G59" s="196"/>
      <c r="H59" s="448"/>
      <c r="I59" s="444"/>
      <c r="J59" s="446"/>
      <c r="K59" s="93"/>
      <c r="L59"/>
    </row>
    <row r="60" spans="1:12" ht="26.25" customHeight="1" x14ac:dyDescent="0.25">
      <c r="A60" s="155"/>
      <c r="B60" s="442"/>
      <c r="C60" s="443"/>
      <c r="D60" s="70" t="s">
        <v>243</v>
      </c>
      <c r="E60" s="196"/>
      <c r="F60" s="196"/>
      <c r="G60" s="196"/>
      <c r="H60" s="448"/>
      <c r="I60" s="444"/>
      <c r="J60" s="446"/>
      <c r="K60" s="93"/>
      <c r="L60"/>
    </row>
    <row r="61" spans="1:12" ht="24.75" customHeight="1" x14ac:dyDescent="0.25">
      <c r="A61" s="155"/>
      <c r="B61" s="430" t="s">
        <v>200</v>
      </c>
      <c r="C61" s="430"/>
      <c r="D61" s="430"/>
      <c r="E61" s="69">
        <f>SUM(E54:E60)/7*60%</f>
        <v>0</v>
      </c>
      <c r="F61" s="69">
        <f>SUM(F54:F60)/7*20%</f>
        <v>0</v>
      </c>
      <c r="G61" s="69">
        <f>SUM(G54:G60)/7*20%</f>
        <v>0</v>
      </c>
      <c r="H61" s="448"/>
      <c r="I61" s="444"/>
      <c r="J61" s="446"/>
      <c r="K61" s="93"/>
      <c r="L61"/>
    </row>
    <row r="62" spans="1:12" ht="24.75" customHeight="1" x14ac:dyDescent="0.25">
      <c r="A62" s="155"/>
      <c r="B62" s="442">
        <v>9</v>
      </c>
      <c r="C62" s="443" t="s">
        <v>244</v>
      </c>
      <c r="D62" s="70" t="s">
        <v>245</v>
      </c>
      <c r="E62" s="196"/>
      <c r="F62" s="196"/>
      <c r="G62" s="196"/>
      <c r="H62" s="448"/>
      <c r="I62" s="439">
        <f>SUM(E66:G66)</f>
        <v>0</v>
      </c>
      <c r="J62" s="445"/>
      <c r="K62" s="93"/>
      <c r="L62"/>
    </row>
    <row r="63" spans="1:12" ht="24.75" customHeight="1" x14ac:dyDescent="0.25">
      <c r="A63" s="155"/>
      <c r="B63" s="442"/>
      <c r="C63" s="443"/>
      <c r="D63" s="70" t="s">
        <v>246</v>
      </c>
      <c r="E63" s="196"/>
      <c r="F63" s="196"/>
      <c r="G63" s="196"/>
      <c r="H63" s="448"/>
      <c r="I63" s="440"/>
      <c r="J63" s="445"/>
      <c r="K63" s="93"/>
      <c r="L63"/>
    </row>
    <row r="64" spans="1:12" ht="24.75" customHeight="1" x14ac:dyDescent="0.25">
      <c r="A64" s="155"/>
      <c r="B64" s="442"/>
      <c r="C64" s="443"/>
      <c r="D64" s="70" t="s">
        <v>247</v>
      </c>
      <c r="E64" s="196"/>
      <c r="F64" s="196"/>
      <c r="G64" s="196"/>
      <c r="H64" s="448"/>
      <c r="I64" s="440"/>
      <c r="J64" s="445"/>
      <c r="K64" s="93"/>
      <c r="L64"/>
    </row>
    <row r="65" spans="1:13" ht="34.5" customHeight="1" x14ac:dyDescent="0.25">
      <c r="A65" s="155"/>
      <c r="B65" s="442"/>
      <c r="C65" s="443"/>
      <c r="D65" s="68" t="s">
        <v>248</v>
      </c>
      <c r="E65" s="196"/>
      <c r="F65" s="196"/>
      <c r="G65" s="196"/>
      <c r="H65" s="448"/>
      <c r="I65" s="440"/>
      <c r="J65" s="445"/>
      <c r="K65" s="93"/>
      <c r="L65"/>
    </row>
    <row r="66" spans="1:13" ht="24.75" customHeight="1" x14ac:dyDescent="0.25">
      <c r="A66" s="155"/>
      <c r="B66" s="430" t="s">
        <v>200</v>
      </c>
      <c r="C66" s="430"/>
      <c r="D66" s="430"/>
      <c r="E66" s="69">
        <f>SUM(E62:E65)/4*60%</f>
        <v>0</v>
      </c>
      <c r="F66" s="69">
        <f>SUM(F62:F65)/4*20%</f>
        <v>0</v>
      </c>
      <c r="G66" s="69">
        <f>SUM(G62:G65)/4*20%</f>
        <v>0</v>
      </c>
      <c r="H66" s="448"/>
      <c r="I66" s="441"/>
      <c r="J66" s="445"/>
      <c r="K66" s="93"/>
      <c r="L66"/>
    </row>
    <row r="67" spans="1:13" x14ac:dyDescent="0.25">
      <c r="A67" s="155"/>
      <c r="B67" s="430" t="s">
        <v>284</v>
      </c>
      <c r="C67" s="430"/>
      <c r="D67" s="430"/>
      <c r="E67" s="203">
        <f>AVERAGE(E66,E61,E53,E48,E41,E35,E30,E24,E18)</f>
        <v>0</v>
      </c>
      <c r="F67" s="203">
        <f>AVERAGE(F66,F61,F53,F48,F41,F35,F30,F24,F18)</f>
        <v>0</v>
      </c>
      <c r="G67" s="203">
        <f>AVERAGE(G66,G61,G53,G48,G41,G35,G30,G24,G18)</f>
        <v>0</v>
      </c>
      <c r="H67" s="93"/>
      <c r="I67" s="93"/>
      <c r="J67" s="93"/>
      <c r="K67" s="93"/>
      <c r="L67"/>
    </row>
    <row r="68" spans="1:13" ht="15.75" thickBot="1" x14ac:dyDescent="0.3">
      <c r="A68" s="155"/>
      <c r="B68" s="93"/>
      <c r="C68" s="93"/>
      <c r="D68" s="94"/>
      <c r="E68" s="202"/>
      <c r="F68" s="202"/>
      <c r="G68" s="202"/>
      <c r="H68" s="93"/>
      <c r="I68" s="93"/>
      <c r="J68" s="93"/>
      <c r="K68" s="93"/>
      <c r="L68"/>
    </row>
    <row r="69" spans="1:13" ht="18.75" customHeight="1" thickBot="1" x14ac:dyDescent="0.3">
      <c r="A69" s="155"/>
      <c r="B69" s="95"/>
      <c r="C69" s="95"/>
      <c r="D69" s="95"/>
      <c r="E69" s="433" t="s">
        <v>249</v>
      </c>
      <c r="F69" s="434"/>
      <c r="G69" s="435"/>
      <c r="H69" s="72"/>
      <c r="I69" s="73">
        <f>AVERAGE(I14:I66)</f>
        <v>0</v>
      </c>
      <c r="J69" s="74">
        <f>I69/5*100%</f>
        <v>0</v>
      </c>
      <c r="K69" s="93"/>
      <c r="L69"/>
    </row>
    <row r="70" spans="1:13" ht="36" customHeight="1" x14ac:dyDescent="0.25">
      <c r="A70" s="155"/>
      <c r="B70" s="155"/>
      <c r="C70" s="155"/>
      <c r="D70" s="167"/>
      <c r="E70" s="155"/>
      <c r="F70" s="155"/>
      <c r="G70" s="155"/>
      <c r="H70" s="155"/>
      <c r="I70" s="155"/>
      <c r="J70" s="155"/>
      <c r="K70" s="93"/>
      <c r="L70"/>
      <c r="M70"/>
    </row>
    <row r="71" spans="1:13" ht="30" customHeight="1" x14ac:dyDescent="0.25">
      <c r="A71" s="155"/>
      <c r="B71" s="155"/>
      <c r="C71" s="197" t="s">
        <v>121</v>
      </c>
      <c r="D71" s="197"/>
      <c r="E71" s="155"/>
      <c r="F71" s="155"/>
      <c r="G71" s="155"/>
      <c r="H71" s="431"/>
      <c r="I71" s="431"/>
      <c r="J71" s="96"/>
      <c r="K71" s="93"/>
      <c r="L71"/>
      <c r="M71"/>
    </row>
    <row r="72" spans="1:13" ht="30" customHeight="1" x14ac:dyDescent="0.25">
      <c r="A72" s="155"/>
      <c r="B72" s="155"/>
      <c r="C72" s="197" t="s">
        <v>122</v>
      </c>
      <c r="D72" s="197"/>
      <c r="E72" s="155"/>
      <c r="F72" s="155"/>
      <c r="G72" s="155"/>
      <c r="H72" s="432" t="s">
        <v>123</v>
      </c>
      <c r="I72" s="432"/>
      <c r="J72" s="197" t="s">
        <v>250</v>
      </c>
      <c r="K72" s="93"/>
      <c r="L72"/>
      <c r="M72"/>
    </row>
    <row r="73" spans="1:13" x14ac:dyDescent="0.25">
      <c r="A73" s="155"/>
      <c r="B73" s="155"/>
      <c r="C73" s="155"/>
      <c r="D73" s="155"/>
      <c r="E73" s="155"/>
      <c r="F73" s="155"/>
      <c r="G73" s="155"/>
      <c r="H73" s="155"/>
      <c r="I73" s="155"/>
      <c r="J73" s="155"/>
      <c r="K73" s="155"/>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paperSize="175"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70" zoomScaleSheetLayoutView="70" workbookViewId="0">
      <selection activeCell="E26" sqref="E26"/>
    </sheetView>
  </sheetViews>
  <sheetFormatPr baseColWidth="10" defaultColWidth="11.42578125" defaultRowHeight="18" x14ac:dyDescent="0.25"/>
  <cols>
    <col min="1" max="1" width="5.28515625" style="97" customWidth="1"/>
    <col min="2" max="2" width="4.7109375" style="97" customWidth="1"/>
    <col min="3" max="3" width="57.28515625" style="97" customWidth="1"/>
    <col min="4" max="4" width="59.28515625" style="97" customWidth="1"/>
    <col min="5" max="5" width="37.42578125" style="97" customWidth="1"/>
    <col min="6" max="6" width="40.85546875" style="97" customWidth="1"/>
    <col min="7" max="7" width="37.85546875" style="97" customWidth="1"/>
    <col min="8" max="8" width="7" style="97" customWidth="1"/>
    <col min="9" max="9" width="8.28515625" style="97" customWidth="1"/>
    <col min="10" max="10" width="24.7109375" style="97" bestFit="1" customWidth="1"/>
    <col min="11" max="16384" width="11.42578125" style="97"/>
  </cols>
  <sheetData>
    <row r="1" spans="1:9" ht="18.75" thickBot="1" x14ac:dyDescent="0.3">
      <c r="A1" s="115"/>
      <c r="B1" s="115"/>
      <c r="C1" s="115"/>
      <c r="D1" s="115"/>
      <c r="E1" s="115"/>
      <c r="F1" s="115"/>
      <c r="G1" s="115"/>
      <c r="H1" s="115"/>
      <c r="I1" s="115"/>
    </row>
    <row r="2" spans="1:9" ht="36.75" customHeight="1" thickBot="1" x14ac:dyDescent="0.3">
      <c r="A2" s="115"/>
      <c r="B2" s="475" t="s">
        <v>251</v>
      </c>
      <c r="C2" s="476"/>
      <c r="D2" s="476"/>
      <c r="E2" s="476"/>
      <c r="F2" s="476"/>
      <c r="G2" s="476"/>
      <c r="H2" s="477"/>
      <c r="I2" s="115"/>
    </row>
    <row r="3" spans="1:9" x14ac:dyDescent="0.25">
      <c r="A3" s="115"/>
      <c r="B3" s="98"/>
      <c r="C3" s="99" t="s">
        <v>252</v>
      </c>
      <c r="D3" s="478"/>
      <c r="E3" s="478"/>
      <c r="F3" s="478"/>
      <c r="G3" s="478"/>
      <c r="H3" s="100"/>
      <c r="I3" s="115"/>
    </row>
    <row r="4" spans="1:9" x14ac:dyDescent="0.25">
      <c r="A4" s="115"/>
      <c r="B4" s="98"/>
      <c r="C4" s="99" t="s">
        <v>253</v>
      </c>
      <c r="D4" s="479"/>
      <c r="E4" s="479"/>
      <c r="F4" s="479"/>
      <c r="G4" s="479"/>
      <c r="H4" s="100"/>
      <c r="I4" s="115"/>
    </row>
    <row r="5" spans="1:9" x14ac:dyDescent="0.25">
      <c r="A5" s="115"/>
      <c r="B5" s="98"/>
      <c r="C5" s="99" t="s">
        <v>254</v>
      </c>
      <c r="D5" s="479"/>
      <c r="E5" s="479"/>
      <c r="F5" s="479"/>
      <c r="G5" s="479"/>
      <c r="H5" s="100"/>
      <c r="I5" s="115"/>
    </row>
    <row r="6" spans="1:9" ht="18.75" thickBot="1" x14ac:dyDescent="0.3">
      <c r="A6" s="115"/>
      <c r="B6" s="98"/>
      <c r="C6" s="99"/>
      <c r="D6" s="198"/>
      <c r="E6" s="198"/>
      <c r="F6" s="198"/>
      <c r="G6" s="198"/>
      <c r="H6" s="100"/>
      <c r="I6" s="115"/>
    </row>
    <row r="7" spans="1:9" ht="36" customHeight="1" thickBot="1" x14ac:dyDescent="0.3">
      <c r="A7" s="115"/>
      <c r="B7" s="485" t="s">
        <v>255</v>
      </c>
      <c r="C7" s="486"/>
      <c r="D7" s="486"/>
      <c r="E7" s="486"/>
      <c r="F7" s="486"/>
      <c r="G7" s="486"/>
      <c r="H7" s="487"/>
      <c r="I7" s="115"/>
    </row>
    <row r="8" spans="1:9" x14ac:dyDescent="0.25">
      <c r="A8" s="115"/>
      <c r="B8" s="98"/>
      <c r="C8" s="101"/>
      <c r="D8" s="101"/>
      <c r="E8" s="101"/>
      <c r="F8" s="101"/>
      <c r="G8" s="101"/>
      <c r="H8" s="100"/>
      <c r="I8" s="115"/>
    </row>
    <row r="9" spans="1:9" x14ac:dyDescent="0.25">
      <c r="A9" s="115"/>
      <c r="B9" s="98"/>
      <c r="C9" s="480" t="s">
        <v>256</v>
      </c>
      <c r="D9" s="105"/>
      <c r="E9" s="105"/>
      <c r="F9" s="483"/>
      <c r="G9" s="483"/>
      <c r="H9" s="484"/>
      <c r="I9" s="115"/>
    </row>
    <row r="10" spans="1:9" x14ac:dyDescent="0.25">
      <c r="A10" s="115"/>
      <c r="B10" s="98"/>
      <c r="C10" s="480"/>
      <c r="D10" s="102">
        <f>'ANEXO 1'!P14</f>
        <v>0.5</v>
      </c>
      <c r="E10" s="481">
        <f>(D10*D11)/100%</f>
        <v>0.4</v>
      </c>
      <c r="F10" s="483"/>
      <c r="G10" s="483"/>
      <c r="H10" s="484"/>
      <c r="I10" s="115"/>
    </row>
    <row r="11" spans="1:9" ht="40.5" customHeight="1" x14ac:dyDescent="0.25">
      <c r="A11" s="115"/>
      <c r="B11" s="98"/>
      <c r="C11" s="103" t="s">
        <v>257</v>
      </c>
      <c r="D11" s="104">
        <v>0.8</v>
      </c>
      <c r="E11" s="481"/>
      <c r="F11" s="483"/>
      <c r="G11" s="483"/>
      <c r="H11" s="484"/>
      <c r="I11" s="115"/>
    </row>
    <row r="12" spans="1:9" x14ac:dyDescent="0.25">
      <c r="A12" s="115"/>
      <c r="B12" s="98"/>
      <c r="C12" s="105" t="s">
        <v>258</v>
      </c>
      <c r="D12" s="106">
        <f>'ANEXO 2'!I69</f>
        <v>0</v>
      </c>
      <c r="E12" s="481">
        <f>(D12*D13)/5</f>
        <v>0</v>
      </c>
      <c r="F12" s="483"/>
      <c r="G12" s="483"/>
      <c r="H12" s="484"/>
      <c r="I12" s="115"/>
    </row>
    <row r="13" spans="1:9" x14ac:dyDescent="0.25">
      <c r="A13" s="115"/>
      <c r="B13" s="98"/>
      <c r="C13" s="105" t="s">
        <v>259</v>
      </c>
      <c r="D13" s="104">
        <v>0.2</v>
      </c>
      <c r="E13" s="481"/>
      <c r="F13" s="483"/>
      <c r="G13" s="483"/>
      <c r="H13" s="484"/>
      <c r="I13" s="115"/>
    </row>
    <row r="14" spans="1:9" x14ac:dyDescent="0.25">
      <c r="A14" s="115"/>
      <c r="B14" s="98"/>
      <c r="C14" s="105"/>
      <c r="D14" s="104"/>
      <c r="E14" s="107"/>
      <c r="F14" s="483"/>
      <c r="G14" s="483"/>
      <c r="H14" s="484"/>
      <c r="I14" s="115"/>
    </row>
    <row r="15" spans="1:9" x14ac:dyDescent="0.25">
      <c r="A15" s="115"/>
      <c r="B15" s="98"/>
      <c r="C15" s="105" t="s">
        <v>260</v>
      </c>
      <c r="D15" s="104"/>
      <c r="E15" s="102">
        <f>SUM(E10:E13)</f>
        <v>0.4</v>
      </c>
      <c r="F15" s="483"/>
      <c r="G15" s="483"/>
      <c r="H15" s="484"/>
      <c r="I15" s="115"/>
    </row>
    <row r="16" spans="1:9" x14ac:dyDescent="0.25">
      <c r="A16" s="115"/>
      <c r="B16" s="98"/>
      <c r="C16" s="101"/>
      <c r="D16" s="101"/>
      <c r="E16" s="101"/>
      <c r="F16" s="101"/>
      <c r="G16" s="483"/>
      <c r="H16" s="484"/>
      <c r="I16" s="115"/>
    </row>
    <row r="17" spans="1:9" x14ac:dyDescent="0.25">
      <c r="A17" s="115"/>
      <c r="B17" s="98"/>
      <c r="C17" s="490" t="s">
        <v>261</v>
      </c>
      <c r="D17" s="492">
        <v>0.05</v>
      </c>
      <c r="E17" s="488">
        <f>'ANEXO 1'!P15</f>
        <v>0</v>
      </c>
      <c r="F17" s="101"/>
      <c r="G17" s="483"/>
      <c r="H17" s="484"/>
      <c r="I17" s="115"/>
    </row>
    <row r="18" spans="1:9" x14ac:dyDescent="0.25">
      <c r="A18" s="115"/>
      <c r="B18" s="98"/>
      <c r="C18" s="491"/>
      <c r="D18" s="493"/>
      <c r="E18" s="489"/>
      <c r="F18" s="101"/>
      <c r="G18" s="77"/>
      <c r="H18" s="109"/>
      <c r="I18" s="115"/>
    </row>
    <row r="19" spans="1:9" ht="18.75" thickBot="1" x14ac:dyDescent="0.3">
      <c r="A19" s="115"/>
      <c r="B19" s="98"/>
      <c r="C19" s="101"/>
      <c r="D19" s="101"/>
      <c r="E19" s="101"/>
      <c r="F19" s="101"/>
      <c r="G19" s="77"/>
      <c r="H19" s="109"/>
      <c r="I19" s="115"/>
    </row>
    <row r="20" spans="1:9" ht="18.75" thickBot="1" x14ac:dyDescent="0.3">
      <c r="A20" s="115"/>
      <c r="B20" s="98"/>
      <c r="C20" s="101"/>
      <c r="D20" s="199" t="s">
        <v>262</v>
      </c>
      <c r="E20" s="110">
        <f>E15+E17</f>
        <v>0.4</v>
      </c>
      <c r="F20" s="101"/>
      <c r="G20" s="77"/>
      <c r="H20" s="109"/>
      <c r="I20" s="115"/>
    </row>
    <row r="21" spans="1:9" x14ac:dyDescent="0.25">
      <c r="A21" s="115"/>
      <c r="B21" s="98"/>
      <c r="C21" s="101"/>
      <c r="D21" s="101"/>
      <c r="E21" s="101"/>
      <c r="F21" s="101"/>
      <c r="G21" s="101"/>
      <c r="H21" s="100"/>
      <c r="I21" s="115"/>
    </row>
    <row r="22" spans="1:9" x14ac:dyDescent="0.25">
      <c r="A22" s="115"/>
      <c r="B22" s="98"/>
      <c r="C22" s="101"/>
      <c r="D22" s="101"/>
      <c r="E22" s="101"/>
      <c r="F22" s="101"/>
      <c r="G22" s="101"/>
      <c r="H22" s="100"/>
      <c r="I22" s="115"/>
    </row>
    <row r="23" spans="1:9" x14ac:dyDescent="0.25">
      <c r="A23" s="115"/>
      <c r="B23" s="98"/>
      <c r="C23" s="101"/>
      <c r="D23" s="101"/>
      <c r="E23" s="101"/>
      <c r="F23" s="101"/>
      <c r="G23" s="101"/>
      <c r="H23" s="100"/>
      <c r="I23" s="115"/>
    </row>
    <row r="24" spans="1:9" x14ac:dyDescent="0.25">
      <c r="A24" s="115"/>
      <c r="B24" s="98"/>
      <c r="C24" s="101"/>
      <c r="D24" s="101"/>
      <c r="E24" s="101"/>
      <c r="F24" s="101"/>
      <c r="G24" s="101"/>
      <c r="H24" s="100"/>
      <c r="I24" s="115"/>
    </row>
    <row r="25" spans="1:9" x14ac:dyDescent="0.25">
      <c r="A25" s="115"/>
      <c r="B25" s="98"/>
      <c r="C25" s="111"/>
      <c r="D25" s="112"/>
      <c r="E25" s="101"/>
      <c r="F25" s="111"/>
      <c r="G25" s="112"/>
      <c r="H25" s="100"/>
      <c r="I25" s="115"/>
    </row>
    <row r="26" spans="1:9" x14ac:dyDescent="0.25">
      <c r="A26" s="115"/>
      <c r="B26" s="98"/>
      <c r="C26" s="482" t="s">
        <v>283</v>
      </c>
      <c r="D26" s="482"/>
      <c r="E26" s="101"/>
      <c r="F26" s="482" t="s">
        <v>263</v>
      </c>
      <c r="G26" s="482"/>
      <c r="H26" s="109"/>
      <c r="I26" s="115"/>
    </row>
    <row r="27" spans="1:9" x14ac:dyDescent="0.25">
      <c r="A27" s="115"/>
      <c r="B27" s="98"/>
      <c r="C27" s="101"/>
      <c r="D27" s="101"/>
      <c r="E27" s="101"/>
      <c r="F27" s="101"/>
      <c r="G27" s="101"/>
      <c r="H27" s="100"/>
      <c r="I27" s="115"/>
    </row>
    <row r="28" spans="1:9" x14ac:dyDescent="0.25">
      <c r="A28" s="115"/>
      <c r="B28" s="98"/>
      <c r="C28" s="101"/>
      <c r="D28" s="101"/>
      <c r="E28" s="101"/>
      <c r="F28" s="101"/>
      <c r="G28" s="101"/>
      <c r="H28" s="100"/>
      <c r="I28" s="115"/>
    </row>
    <row r="29" spans="1:9" x14ac:dyDescent="0.25">
      <c r="A29" s="115"/>
      <c r="B29" s="98"/>
      <c r="C29" s="101"/>
      <c r="D29" s="101"/>
      <c r="E29" s="101"/>
      <c r="F29" s="101"/>
      <c r="G29" s="101"/>
      <c r="H29" s="100"/>
      <c r="I29" s="115"/>
    </row>
    <row r="30" spans="1:9" x14ac:dyDescent="0.25">
      <c r="A30" s="115"/>
      <c r="B30" s="98"/>
      <c r="C30" s="101"/>
      <c r="D30" s="175" t="s">
        <v>264</v>
      </c>
      <c r="E30" s="173"/>
      <c r="F30" s="101"/>
      <c r="G30" s="101"/>
      <c r="H30" s="100"/>
      <c r="I30" s="115"/>
    </row>
    <row r="31" spans="1:9" x14ac:dyDescent="0.25">
      <c r="A31" s="115"/>
      <c r="B31" s="98"/>
      <c r="C31" s="101"/>
      <c r="D31" s="175" t="s">
        <v>265</v>
      </c>
      <c r="E31" s="174"/>
      <c r="F31" s="101"/>
      <c r="G31" s="101"/>
      <c r="H31" s="100"/>
      <c r="I31" s="115"/>
    </row>
    <row r="32" spans="1:9" ht="18.75" thickBot="1" x14ac:dyDescent="0.3">
      <c r="A32" s="115"/>
      <c r="B32" s="108"/>
      <c r="C32" s="113"/>
      <c r="D32" s="113"/>
      <c r="E32" s="113"/>
      <c r="F32" s="113"/>
      <c r="G32" s="113"/>
      <c r="H32" s="114"/>
      <c r="I32" s="115"/>
    </row>
    <row r="33" spans="1:9" x14ac:dyDescent="0.25">
      <c r="A33" s="115"/>
      <c r="B33" s="115"/>
      <c r="C33" s="115"/>
      <c r="D33" s="115"/>
      <c r="E33" s="115"/>
      <c r="F33" s="115"/>
      <c r="G33" s="115"/>
      <c r="H33" s="115"/>
      <c r="I33" s="115"/>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paperSize="175"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7"/>
  <sheetViews>
    <sheetView view="pageBreakPreview" topLeftCell="A22" zoomScale="60" zoomScaleNormal="85" workbookViewId="0">
      <selection activeCell="B5" sqref="B5:H13"/>
    </sheetView>
  </sheetViews>
  <sheetFormatPr baseColWidth="10" defaultRowHeight="15" x14ac:dyDescent="0.25"/>
  <cols>
    <col min="1" max="1" width="4.5703125" customWidth="1"/>
    <col min="8" max="8" width="16.42578125" customWidth="1"/>
  </cols>
  <sheetData>
    <row r="2" spans="2:8" ht="15.75" thickBot="1" x14ac:dyDescent="0.3"/>
    <row r="3" spans="2:8" ht="51" customHeight="1" thickBot="1" x14ac:dyDescent="0.3">
      <c r="B3" s="494" t="s">
        <v>297</v>
      </c>
      <c r="C3" s="495"/>
      <c r="D3" s="495"/>
      <c r="E3" s="495"/>
      <c r="F3" s="495"/>
      <c r="G3" s="495"/>
      <c r="H3" s="496"/>
    </row>
    <row r="4" spans="2:8" ht="64.5" customHeight="1" thickBot="1" x14ac:dyDescent="0.3">
      <c r="B4" s="506" t="s">
        <v>298</v>
      </c>
      <c r="C4" s="507"/>
      <c r="D4" s="507"/>
      <c r="E4" s="507"/>
      <c r="F4" s="507"/>
      <c r="G4" s="507"/>
      <c r="H4" s="508"/>
    </row>
    <row r="5" spans="2:8" ht="15" customHeight="1" x14ac:dyDescent="0.25">
      <c r="B5" s="500" t="s">
        <v>296</v>
      </c>
      <c r="C5" s="501"/>
      <c r="D5" s="501"/>
      <c r="E5" s="501"/>
      <c r="F5" s="501"/>
      <c r="G5" s="501"/>
      <c r="H5" s="502"/>
    </row>
    <row r="6" spans="2:8" x14ac:dyDescent="0.25">
      <c r="B6" s="500"/>
      <c r="C6" s="501"/>
      <c r="D6" s="501"/>
      <c r="E6" s="501"/>
      <c r="F6" s="501"/>
      <c r="G6" s="501"/>
      <c r="H6" s="502"/>
    </row>
    <row r="7" spans="2:8" x14ac:dyDescent="0.25">
      <c r="B7" s="500"/>
      <c r="C7" s="501"/>
      <c r="D7" s="501"/>
      <c r="E7" s="501"/>
      <c r="F7" s="501"/>
      <c r="G7" s="501"/>
      <c r="H7" s="502"/>
    </row>
    <row r="8" spans="2:8" x14ac:dyDescent="0.25">
      <c r="B8" s="500"/>
      <c r="C8" s="501"/>
      <c r="D8" s="501"/>
      <c r="E8" s="501"/>
      <c r="F8" s="501"/>
      <c r="G8" s="501"/>
      <c r="H8" s="502"/>
    </row>
    <row r="9" spans="2:8" x14ac:dyDescent="0.25">
      <c r="B9" s="500"/>
      <c r="C9" s="501"/>
      <c r="D9" s="501"/>
      <c r="E9" s="501"/>
      <c r="F9" s="501"/>
      <c r="G9" s="501"/>
      <c r="H9" s="502"/>
    </row>
    <row r="10" spans="2:8" x14ac:dyDescent="0.25">
      <c r="B10" s="500"/>
      <c r="C10" s="501"/>
      <c r="D10" s="501"/>
      <c r="E10" s="501"/>
      <c r="F10" s="501"/>
      <c r="G10" s="501"/>
      <c r="H10" s="502"/>
    </row>
    <row r="11" spans="2:8" x14ac:dyDescent="0.25">
      <c r="B11" s="500"/>
      <c r="C11" s="501"/>
      <c r="D11" s="501"/>
      <c r="E11" s="501"/>
      <c r="F11" s="501"/>
      <c r="G11" s="501"/>
      <c r="H11" s="502"/>
    </row>
    <row r="12" spans="2:8" x14ac:dyDescent="0.25">
      <c r="B12" s="500"/>
      <c r="C12" s="501"/>
      <c r="D12" s="501"/>
      <c r="E12" s="501"/>
      <c r="F12" s="501"/>
      <c r="G12" s="501"/>
      <c r="H12" s="502"/>
    </row>
    <row r="13" spans="2:8" ht="174" customHeight="1" thickBot="1" x14ac:dyDescent="0.3">
      <c r="B13" s="503"/>
      <c r="C13" s="504"/>
      <c r="D13" s="504"/>
      <c r="E13" s="504"/>
      <c r="F13" s="504"/>
      <c r="G13" s="504"/>
      <c r="H13" s="505"/>
    </row>
    <row r="14" spans="2:8" ht="15.75" thickBot="1" x14ac:dyDescent="0.3"/>
    <row r="15" spans="2:8" ht="15.75" thickBot="1" x14ac:dyDescent="0.3">
      <c r="B15" s="497" t="s">
        <v>295</v>
      </c>
      <c r="C15" s="498"/>
      <c r="D15" s="498"/>
      <c r="E15" s="498"/>
      <c r="F15" s="498"/>
      <c r="G15" s="498"/>
      <c r="H15" s="499"/>
    </row>
    <row r="16" spans="2:8" x14ac:dyDescent="0.25">
      <c r="B16" s="207"/>
      <c r="C16" s="208"/>
      <c r="D16" s="208"/>
      <c r="E16" s="208"/>
      <c r="F16" s="208"/>
      <c r="G16" s="208"/>
      <c r="H16" s="209"/>
    </row>
    <row r="17" spans="2:8" x14ac:dyDescent="0.25">
      <c r="B17" s="210"/>
      <c r="C17" s="211"/>
      <c r="D17" s="211"/>
      <c r="E17" s="211"/>
      <c r="F17" s="211"/>
      <c r="G17" s="211"/>
      <c r="H17" s="212"/>
    </row>
    <row r="18" spans="2:8" x14ac:dyDescent="0.25">
      <c r="B18" s="210"/>
      <c r="C18" s="211"/>
      <c r="D18" s="211"/>
      <c r="E18" s="211"/>
      <c r="F18" s="211"/>
      <c r="G18" s="211"/>
      <c r="H18" s="212"/>
    </row>
    <row r="19" spans="2:8" x14ac:dyDescent="0.25">
      <c r="B19" s="210"/>
      <c r="C19" s="211"/>
      <c r="D19" s="211"/>
      <c r="E19" s="211"/>
      <c r="F19" s="211"/>
      <c r="G19" s="211"/>
      <c r="H19" s="212"/>
    </row>
    <row r="20" spans="2:8" x14ac:dyDescent="0.25">
      <c r="B20" s="210"/>
      <c r="C20" s="211"/>
      <c r="D20" s="211"/>
      <c r="E20" s="211"/>
      <c r="F20" s="211"/>
      <c r="G20" s="211"/>
      <c r="H20" s="212"/>
    </row>
    <row r="21" spans="2:8" x14ac:dyDescent="0.25">
      <c r="B21" s="210"/>
      <c r="C21" s="211"/>
      <c r="D21" s="211"/>
      <c r="E21" s="211"/>
      <c r="F21" s="211"/>
      <c r="G21" s="211"/>
      <c r="H21" s="212"/>
    </row>
    <row r="22" spans="2:8" x14ac:dyDescent="0.25">
      <c r="B22" s="210"/>
      <c r="C22" s="211"/>
      <c r="D22" s="211"/>
      <c r="E22" s="211"/>
      <c r="F22" s="211"/>
      <c r="G22" s="211"/>
      <c r="H22" s="212"/>
    </row>
    <row r="23" spans="2:8" x14ac:dyDescent="0.25">
      <c r="B23" s="210"/>
      <c r="C23" s="211"/>
      <c r="D23" s="211"/>
      <c r="E23" s="211"/>
      <c r="F23" s="211"/>
      <c r="G23" s="211"/>
      <c r="H23" s="212"/>
    </row>
    <row r="24" spans="2:8" x14ac:dyDescent="0.25">
      <c r="B24" s="210"/>
      <c r="C24" s="211"/>
      <c r="D24" s="211"/>
      <c r="E24" s="211"/>
      <c r="F24" s="211"/>
      <c r="G24" s="211"/>
      <c r="H24" s="212"/>
    </row>
    <row r="25" spans="2:8" x14ac:dyDescent="0.25">
      <c r="B25" s="210"/>
      <c r="C25" s="211"/>
      <c r="D25" s="211"/>
      <c r="E25" s="211"/>
      <c r="F25" s="211"/>
      <c r="G25" s="211"/>
      <c r="H25" s="212"/>
    </row>
    <row r="26" spans="2:8" x14ac:dyDescent="0.25">
      <c r="B26" s="210"/>
      <c r="C26" s="211"/>
      <c r="D26" s="211"/>
      <c r="E26" s="211"/>
      <c r="F26" s="211"/>
      <c r="G26" s="211"/>
      <c r="H26" s="212"/>
    </row>
    <row r="27" spans="2:8" x14ac:dyDescent="0.25">
      <c r="B27" s="210"/>
      <c r="C27" s="211"/>
      <c r="D27" s="211"/>
      <c r="E27" s="211"/>
      <c r="F27" s="211"/>
      <c r="G27" s="211"/>
      <c r="H27" s="212"/>
    </row>
    <row r="28" spans="2:8" x14ac:dyDescent="0.25">
      <c r="B28" s="210"/>
      <c r="C28" s="211"/>
      <c r="D28" s="211"/>
      <c r="E28" s="211"/>
      <c r="F28" s="211"/>
      <c r="G28" s="211"/>
      <c r="H28" s="212"/>
    </row>
    <row r="29" spans="2:8" x14ac:dyDescent="0.25">
      <c r="B29" s="210"/>
      <c r="C29" s="211"/>
      <c r="D29" s="211"/>
      <c r="E29" s="211"/>
      <c r="F29" s="211"/>
      <c r="G29" s="211"/>
      <c r="H29" s="212"/>
    </row>
    <row r="30" spans="2:8" x14ac:dyDescent="0.25">
      <c r="B30" s="210"/>
      <c r="C30" s="211"/>
      <c r="D30" s="211"/>
      <c r="E30" s="211"/>
      <c r="F30" s="211"/>
      <c r="G30" s="211"/>
      <c r="H30" s="212"/>
    </row>
    <row r="31" spans="2:8" x14ac:dyDescent="0.25">
      <c r="B31" s="210"/>
      <c r="C31" s="211"/>
      <c r="D31" s="211"/>
      <c r="E31" s="211"/>
      <c r="F31" s="211"/>
      <c r="G31" s="211"/>
      <c r="H31" s="212"/>
    </row>
    <row r="32" spans="2:8" x14ac:dyDescent="0.25">
      <c r="B32" s="210"/>
      <c r="C32" s="211"/>
      <c r="D32" s="211"/>
      <c r="E32" s="211"/>
      <c r="F32" s="211"/>
      <c r="G32" s="211"/>
      <c r="H32" s="212"/>
    </row>
    <row r="33" spans="2:8" x14ac:dyDescent="0.25">
      <c r="B33" s="210"/>
      <c r="C33" s="211"/>
      <c r="D33" s="211"/>
      <c r="E33" s="211"/>
      <c r="F33" s="211"/>
      <c r="G33" s="211"/>
      <c r="H33" s="212"/>
    </row>
    <row r="34" spans="2:8" x14ac:dyDescent="0.25">
      <c r="B34" s="210"/>
      <c r="C34" s="211"/>
      <c r="D34" s="211"/>
      <c r="E34" s="211"/>
      <c r="F34" s="211"/>
      <c r="G34" s="211"/>
      <c r="H34" s="212"/>
    </row>
    <row r="35" spans="2:8" x14ac:dyDescent="0.25">
      <c r="B35" s="210"/>
      <c r="C35" s="211"/>
      <c r="D35" s="211"/>
      <c r="E35" s="211"/>
      <c r="F35" s="211"/>
      <c r="G35" s="211"/>
      <c r="H35" s="212"/>
    </row>
    <row r="36" spans="2:8" x14ac:dyDescent="0.25">
      <c r="B36" s="210"/>
      <c r="C36" s="211"/>
      <c r="D36" s="211"/>
      <c r="E36" s="211"/>
      <c r="F36" s="211"/>
      <c r="G36" s="211"/>
      <c r="H36" s="212"/>
    </row>
    <row r="37" spans="2:8" x14ac:dyDescent="0.25">
      <c r="B37" s="210"/>
      <c r="C37" s="211"/>
      <c r="D37" s="211"/>
      <c r="E37" s="211"/>
      <c r="F37" s="211"/>
      <c r="G37" s="211"/>
      <c r="H37" s="212"/>
    </row>
    <row r="38" spans="2:8" x14ac:dyDescent="0.25">
      <c r="B38" s="210"/>
      <c r="C38" s="211"/>
      <c r="D38" s="211"/>
      <c r="E38" s="211"/>
      <c r="F38" s="211"/>
      <c r="G38" s="211"/>
      <c r="H38" s="212"/>
    </row>
    <row r="39" spans="2:8" x14ac:dyDescent="0.25">
      <c r="B39" s="210"/>
      <c r="C39" s="211"/>
      <c r="D39" s="211"/>
      <c r="E39" s="211"/>
      <c r="F39" s="211"/>
      <c r="G39" s="211"/>
      <c r="H39" s="212"/>
    </row>
    <row r="40" spans="2:8" x14ac:dyDescent="0.25">
      <c r="B40" s="210"/>
      <c r="C40" s="211"/>
      <c r="D40" s="211"/>
      <c r="E40" s="211"/>
      <c r="F40" s="211"/>
      <c r="G40" s="211"/>
      <c r="H40" s="212"/>
    </row>
    <row r="41" spans="2:8" x14ac:dyDescent="0.25">
      <c r="B41" s="210"/>
      <c r="C41" s="211"/>
      <c r="D41" s="211"/>
      <c r="E41" s="211"/>
      <c r="F41" s="211"/>
      <c r="G41" s="211"/>
      <c r="H41" s="212"/>
    </row>
    <row r="42" spans="2:8" x14ac:dyDescent="0.25">
      <c r="B42" s="210"/>
      <c r="C42" s="211"/>
      <c r="D42" s="211"/>
      <c r="E42" s="211"/>
      <c r="F42" s="211"/>
      <c r="G42" s="211"/>
      <c r="H42" s="212"/>
    </row>
    <row r="43" spans="2:8" x14ac:dyDescent="0.25">
      <c r="B43" s="210"/>
      <c r="C43" s="211"/>
      <c r="D43" s="211"/>
      <c r="E43" s="211"/>
      <c r="F43" s="211"/>
      <c r="G43" s="211"/>
      <c r="H43" s="212"/>
    </row>
    <row r="44" spans="2:8" x14ac:dyDescent="0.25">
      <c r="B44" s="210"/>
      <c r="C44" s="211"/>
      <c r="D44" s="211"/>
      <c r="E44" s="211"/>
      <c r="F44" s="211"/>
      <c r="G44" s="211"/>
      <c r="H44" s="212"/>
    </row>
    <row r="45" spans="2:8" x14ac:dyDescent="0.25">
      <c r="B45" s="210"/>
      <c r="C45" s="211"/>
      <c r="D45" s="211"/>
      <c r="E45" s="211"/>
      <c r="F45" s="211"/>
      <c r="G45" s="211"/>
      <c r="H45" s="212"/>
    </row>
    <row r="46" spans="2:8" x14ac:dyDescent="0.25">
      <c r="B46" s="210"/>
      <c r="C46" s="211"/>
      <c r="D46" s="211"/>
      <c r="E46" s="211"/>
      <c r="F46" s="211"/>
      <c r="G46" s="211"/>
      <c r="H46" s="212"/>
    </row>
    <row r="47" spans="2:8" x14ac:dyDescent="0.25">
      <c r="B47" s="210"/>
      <c r="C47" s="211"/>
      <c r="D47" s="211"/>
      <c r="E47" s="211"/>
      <c r="F47" s="211"/>
      <c r="G47" s="211"/>
      <c r="H47" s="212"/>
    </row>
    <row r="48" spans="2:8" x14ac:dyDescent="0.25">
      <c r="B48" s="210"/>
      <c r="C48" s="211"/>
      <c r="D48" s="211"/>
      <c r="E48" s="211"/>
      <c r="F48" s="211"/>
      <c r="G48" s="211"/>
      <c r="H48" s="212"/>
    </row>
    <row r="49" spans="2:8" x14ac:dyDescent="0.25">
      <c r="B49" s="210"/>
      <c r="C49" s="211"/>
      <c r="D49" s="211"/>
      <c r="E49" s="211"/>
      <c r="F49" s="211"/>
      <c r="G49" s="211"/>
      <c r="H49" s="212"/>
    </row>
    <row r="50" spans="2:8" x14ac:dyDescent="0.25">
      <c r="B50" s="210"/>
      <c r="C50" s="211"/>
      <c r="D50" s="211"/>
      <c r="E50" s="211"/>
      <c r="F50" s="211"/>
      <c r="G50" s="211"/>
      <c r="H50" s="212"/>
    </row>
    <row r="51" spans="2:8" x14ac:dyDescent="0.25">
      <c r="B51" s="210"/>
      <c r="C51" s="211"/>
      <c r="D51" s="211"/>
      <c r="E51" s="211"/>
      <c r="F51" s="211"/>
      <c r="G51" s="211"/>
      <c r="H51" s="212"/>
    </row>
    <row r="52" spans="2:8" x14ac:dyDescent="0.25">
      <c r="B52" s="210"/>
      <c r="C52" s="211"/>
      <c r="D52" s="211"/>
      <c r="E52" s="211"/>
      <c r="F52" s="211"/>
      <c r="G52" s="211"/>
      <c r="H52" s="212"/>
    </row>
    <row r="53" spans="2:8" x14ac:dyDescent="0.25">
      <c r="B53" s="210"/>
      <c r="C53" s="211"/>
      <c r="D53" s="211"/>
      <c r="E53" s="211"/>
      <c r="F53" s="211"/>
      <c r="G53" s="211"/>
      <c r="H53" s="212"/>
    </row>
    <row r="54" spans="2:8" x14ac:dyDescent="0.25">
      <c r="B54" s="210"/>
      <c r="C54" s="211"/>
      <c r="D54" s="211"/>
      <c r="E54" s="211"/>
      <c r="F54" s="211"/>
      <c r="G54" s="211"/>
      <c r="H54" s="212"/>
    </row>
    <row r="55" spans="2:8" x14ac:dyDescent="0.25">
      <c r="B55" s="210"/>
      <c r="C55" s="211"/>
      <c r="D55" s="211"/>
      <c r="E55" s="211"/>
      <c r="F55" s="211"/>
      <c r="G55" s="211"/>
      <c r="H55" s="212"/>
    </row>
    <row r="56" spans="2:8" x14ac:dyDescent="0.25">
      <c r="B56" s="210"/>
      <c r="C56" s="211"/>
      <c r="D56" s="211"/>
      <c r="E56" s="211"/>
      <c r="F56" s="211"/>
      <c r="G56" s="211"/>
      <c r="H56" s="212"/>
    </row>
    <row r="57" spans="2:8" x14ac:dyDescent="0.25">
      <c r="B57" s="210"/>
      <c r="C57" s="211"/>
      <c r="D57" s="211"/>
      <c r="E57" s="211"/>
      <c r="F57" s="211"/>
      <c r="G57" s="211"/>
      <c r="H57" s="212"/>
    </row>
    <row r="58" spans="2:8" x14ac:dyDescent="0.25">
      <c r="B58" s="210"/>
      <c r="C58" s="211"/>
      <c r="D58" s="211"/>
      <c r="E58" s="211"/>
      <c r="F58" s="211"/>
      <c r="G58" s="211"/>
      <c r="H58" s="212"/>
    </row>
    <row r="59" spans="2:8" x14ac:dyDescent="0.25">
      <c r="B59" s="210"/>
      <c r="C59" s="211"/>
      <c r="D59" s="211"/>
      <c r="E59" s="211"/>
      <c r="F59" s="211"/>
      <c r="G59" s="211"/>
      <c r="H59" s="212"/>
    </row>
    <row r="60" spans="2:8" x14ac:dyDescent="0.25">
      <c r="B60" s="210"/>
      <c r="C60" s="211"/>
      <c r="D60" s="211"/>
      <c r="E60" s="211"/>
      <c r="F60" s="211"/>
      <c r="G60" s="211"/>
      <c r="H60" s="212"/>
    </row>
    <row r="61" spans="2:8" x14ac:dyDescent="0.25">
      <c r="B61" s="210"/>
      <c r="C61" s="211"/>
      <c r="D61" s="211"/>
      <c r="E61" s="211"/>
      <c r="F61" s="211"/>
      <c r="G61" s="211"/>
      <c r="H61" s="212"/>
    </row>
    <row r="62" spans="2:8" x14ac:dyDescent="0.25">
      <c r="B62" s="210"/>
      <c r="C62" s="211"/>
      <c r="D62" s="211"/>
      <c r="E62" s="211"/>
      <c r="F62" s="211"/>
      <c r="G62" s="211"/>
      <c r="H62" s="212"/>
    </row>
    <row r="63" spans="2:8" x14ac:dyDescent="0.25">
      <c r="B63" s="210"/>
      <c r="C63" s="211"/>
      <c r="D63" s="211"/>
      <c r="E63" s="211"/>
      <c r="F63" s="211"/>
      <c r="G63" s="211"/>
      <c r="H63" s="212"/>
    </row>
    <row r="64" spans="2:8" x14ac:dyDescent="0.25">
      <c r="B64" s="210"/>
      <c r="C64" s="211"/>
      <c r="D64" s="211"/>
      <c r="E64" s="211"/>
      <c r="F64" s="211"/>
      <c r="G64" s="211"/>
      <c r="H64" s="212"/>
    </row>
    <row r="65" spans="2:8" x14ac:dyDescent="0.25">
      <c r="B65" s="210"/>
      <c r="C65" s="211"/>
      <c r="D65" s="211"/>
      <c r="E65" s="211"/>
      <c r="F65" s="211"/>
      <c r="G65" s="211"/>
      <c r="H65" s="212"/>
    </row>
    <row r="66" spans="2:8" x14ac:dyDescent="0.25">
      <c r="B66" s="210"/>
      <c r="C66" s="211"/>
      <c r="D66" s="211"/>
      <c r="E66" s="211"/>
      <c r="F66" s="211"/>
      <c r="G66" s="211"/>
      <c r="H66" s="212"/>
    </row>
    <row r="67" spans="2:8" x14ac:dyDescent="0.25">
      <c r="B67" s="210"/>
      <c r="C67" s="211"/>
      <c r="D67" s="211"/>
      <c r="E67" s="211"/>
      <c r="F67" s="211"/>
      <c r="G67" s="211"/>
      <c r="H67" s="212"/>
    </row>
    <row r="68" spans="2:8" x14ac:dyDescent="0.25">
      <c r="B68" s="210"/>
      <c r="C68" s="211"/>
      <c r="D68" s="211"/>
      <c r="E68" s="211"/>
      <c r="F68" s="211"/>
      <c r="G68" s="211"/>
      <c r="H68" s="212"/>
    </row>
    <row r="69" spans="2:8" x14ac:dyDescent="0.25">
      <c r="B69" s="210"/>
      <c r="C69" s="211"/>
      <c r="D69" s="211"/>
      <c r="E69" s="211"/>
      <c r="F69" s="211"/>
      <c r="G69" s="211"/>
      <c r="H69" s="212"/>
    </row>
    <row r="70" spans="2:8" x14ac:dyDescent="0.25">
      <c r="B70" s="210"/>
      <c r="C70" s="211"/>
      <c r="D70" s="211"/>
      <c r="E70" s="211"/>
      <c r="F70" s="211"/>
      <c r="G70" s="211"/>
      <c r="H70" s="212"/>
    </row>
    <row r="71" spans="2:8" x14ac:dyDescent="0.25">
      <c r="B71" s="210"/>
      <c r="C71" s="211"/>
      <c r="D71" s="211"/>
      <c r="E71" s="211"/>
      <c r="F71" s="211"/>
      <c r="G71" s="211"/>
      <c r="H71" s="212"/>
    </row>
    <row r="72" spans="2:8" x14ac:dyDescent="0.25">
      <c r="B72" s="210"/>
      <c r="C72" s="211"/>
      <c r="D72" s="211"/>
      <c r="E72" s="211"/>
      <c r="F72" s="211"/>
      <c r="G72" s="211"/>
      <c r="H72" s="212"/>
    </row>
    <row r="73" spans="2:8" x14ac:dyDescent="0.25">
      <c r="B73" s="210"/>
      <c r="C73" s="211"/>
      <c r="D73" s="211"/>
      <c r="E73" s="211"/>
      <c r="F73" s="211"/>
      <c r="G73" s="211"/>
      <c r="H73" s="212"/>
    </row>
    <row r="74" spans="2:8" x14ac:dyDescent="0.25">
      <c r="B74" s="210"/>
      <c r="C74" s="211"/>
      <c r="D74" s="211"/>
      <c r="E74" s="211"/>
      <c r="F74" s="211"/>
      <c r="G74" s="211"/>
      <c r="H74" s="212"/>
    </row>
    <row r="75" spans="2:8" x14ac:dyDescent="0.25">
      <c r="B75" s="210"/>
      <c r="C75" s="211"/>
      <c r="D75" s="211"/>
      <c r="E75" s="211"/>
      <c r="F75" s="211"/>
      <c r="G75" s="211"/>
      <c r="H75" s="212"/>
    </row>
    <row r="76" spans="2:8" x14ac:dyDescent="0.25">
      <c r="B76" s="210"/>
      <c r="C76" s="211"/>
      <c r="D76" s="211"/>
      <c r="E76" s="211"/>
      <c r="F76" s="211"/>
      <c r="G76" s="211"/>
      <c r="H76" s="212"/>
    </row>
    <row r="77" spans="2:8" x14ac:dyDescent="0.25">
      <c r="B77" s="210"/>
      <c r="C77" s="211"/>
      <c r="D77" s="211"/>
      <c r="E77" s="211"/>
      <c r="F77" s="211"/>
      <c r="G77" s="211"/>
      <c r="H77" s="212"/>
    </row>
    <row r="78" spans="2:8" x14ac:dyDescent="0.25">
      <c r="B78" s="210"/>
      <c r="C78" s="211"/>
      <c r="D78" s="211"/>
      <c r="E78" s="211"/>
      <c r="F78" s="211"/>
      <c r="G78" s="211"/>
      <c r="H78" s="212"/>
    </row>
    <row r="79" spans="2:8" x14ac:dyDescent="0.25">
      <c r="B79" s="210"/>
      <c r="C79" s="211"/>
      <c r="D79" s="211"/>
      <c r="E79" s="211"/>
      <c r="F79" s="211"/>
      <c r="G79" s="211"/>
      <c r="H79" s="212"/>
    </row>
    <row r="80" spans="2:8" x14ac:dyDescent="0.25">
      <c r="B80" s="210"/>
      <c r="C80" s="211"/>
      <c r="D80" s="211"/>
      <c r="E80" s="211"/>
      <c r="F80" s="211"/>
      <c r="G80" s="211"/>
      <c r="H80" s="212"/>
    </row>
    <row r="81" spans="2:8" x14ac:dyDescent="0.25">
      <c r="B81" s="210"/>
      <c r="C81" s="211"/>
      <c r="D81" s="211"/>
      <c r="E81" s="211"/>
      <c r="F81" s="211"/>
      <c r="G81" s="211"/>
      <c r="H81" s="212"/>
    </row>
    <row r="82" spans="2:8" x14ac:dyDescent="0.25">
      <c r="B82" s="210"/>
      <c r="C82" s="211"/>
      <c r="D82" s="211"/>
      <c r="E82" s="211"/>
      <c r="F82" s="211"/>
      <c r="G82" s="211"/>
      <c r="H82" s="212"/>
    </row>
    <row r="83" spans="2:8" x14ac:dyDescent="0.25">
      <c r="B83" s="210"/>
      <c r="C83" s="211"/>
      <c r="D83" s="211"/>
      <c r="E83" s="211"/>
      <c r="F83" s="211"/>
      <c r="G83" s="211"/>
      <c r="H83" s="212"/>
    </row>
    <row r="84" spans="2:8" x14ac:dyDescent="0.25">
      <c r="B84" s="210"/>
      <c r="C84" s="211"/>
      <c r="D84" s="211"/>
      <c r="E84" s="211"/>
      <c r="F84" s="211"/>
      <c r="G84" s="211"/>
      <c r="H84" s="212"/>
    </row>
    <row r="85" spans="2:8" x14ac:dyDescent="0.25">
      <c r="B85" s="210"/>
      <c r="C85" s="211"/>
      <c r="D85" s="211"/>
      <c r="E85" s="211"/>
      <c r="F85" s="211"/>
      <c r="G85" s="211"/>
      <c r="H85" s="212"/>
    </row>
    <row r="86" spans="2:8" x14ac:dyDescent="0.25">
      <c r="B86" s="210"/>
      <c r="C86" s="211"/>
      <c r="D86" s="211"/>
      <c r="E86" s="211"/>
      <c r="F86" s="211"/>
      <c r="G86" s="211"/>
      <c r="H86" s="212"/>
    </row>
    <row r="87" spans="2:8" x14ac:dyDescent="0.25">
      <c r="B87" s="210"/>
      <c r="C87" s="211"/>
      <c r="D87" s="211"/>
      <c r="E87" s="211"/>
      <c r="F87" s="211"/>
      <c r="G87" s="211"/>
      <c r="H87" s="212"/>
    </row>
    <row r="88" spans="2:8" x14ac:dyDescent="0.25">
      <c r="B88" s="210"/>
      <c r="C88" s="211"/>
      <c r="D88" s="211"/>
      <c r="E88" s="211"/>
      <c r="F88" s="211"/>
      <c r="G88" s="211"/>
      <c r="H88" s="212"/>
    </row>
    <row r="89" spans="2:8" x14ac:dyDescent="0.25">
      <c r="B89" s="210"/>
      <c r="C89" s="211"/>
      <c r="D89" s="211"/>
      <c r="E89" s="211"/>
      <c r="F89" s="211"/>
      <c r="G89" s="211"/>
      <c r="H89" s="212"/>
    </row>
    <row r="90" spans="2:8" x14ac:dyDescent="0.25">
      <c r="B90" s="210"/>
      <c r="C90" s="211"/>
      <c r="D90" s="211"/>
      <c r="E90" s="211"/>
      <c r="F90" s="211"/>
      <c r="G90" s="211"/>
      <c r="H90" s="212"/>
    </row>
    <row r="91" spans="2:8" x14ac:dyDescent="0.25">
      <c r="B91" s="210"/>
      <c r="C91" s="211"/>
      <c r="D91" s="211"/>
      <c r="E91" s="211"/>
      <c r="F91" s="211"/>
      <c r="G91" s="211"/>
      <c r="H91" s="212"/>
    </row>
    <row r="92" spans="2:8" x14ac:dyDescent="0.25">
      <c r="B92" s="210"/>
      <c r="C92" s="211"/>
      <c r="D92" s="211"/>
      <c r="E92" s="211"/>
      <c r="F92" s="211"/>
      <c r="G92" s="211"/>
      <c r="H92" s="212"/>
    </row>
    <row r="93" spans="2:8" x14ac:dyDescent="0.25">
      <c r="B93" s="210"/>
      <c r="C93" s="211"/>
      <c r="D93" s="211"/>
      <c r="E93" s="211"/>
      <c r="F93" s="211"/>
      <c r="G93" s="211"/>
      <c r="H93" s="212"/>
    </row>
    <row r="94" spans="2:8" x14ac:dyDescent="0.25">
      <c r="B94" s="210"/>
      <c r="C94" s="211"/>
      <c r="D94" s="211"/>
      <c r="E94" s="211"/>
      <c r="F94" s="211"/>
      <c r="G94" s="211"/>
      <c r="H94" s="212"/>
    </row>
    <row r="95" spans="2:8" x14ac:dyDescent="0.25">
      <c r="B95" s="210"/>
      <c r="C95" s="211"/>
      <c r="D95" s="211"/>
      <c r="E95" s="211"/>
      <c r="F95" s="211"/>
      <c r="G95" s="211"/>
      <c r="H95" s="212"/>
    </row>
    <row r="96" spans="2:8" x14ac:dyDescent="0.25">
      <c r="B96" s="210"/>
      <c r="C96" s="211"/>
      <c r="D96" s="211"/>
      <c r="E96" s="211"/>
      <c r="F96" s="211"/>
      <c r="G96" s="211"/>
      <c r="H96" s="212"/>
    </row>
    <row r="97" spans="2:8" x14ac:dyDescent="0.25">
      <c r="B97" s="210"/>
      <c r="C97" s="211"/>
      <c r="D97" s="211"/>
      <c r="E97" s="211"/>
      <c r="F97" s="211"/>
      <c r="G97" s="211"/>
      <c r="H97" s="212"/>
    </row>
    <row r="98" spans="2:8" x14ac:dyDescent="0.25">
      <c r="B98" s="210"/>
      <c r="C98" s="211"/>
      <c r="D98" s="211"/>
      <c r="E98" s="211"/>
      <c r="F98" s="211"/>
      <c r="G98" s="211"/>
      <c r="H98" s="212"/>
    </row>
    <row r="99" spans="2:8" x14ac:dyDescent="0.25">
      <c r="B99" s="210"/>
      <c r="C99" s="211"/>
      <c r="D99" s="211"/>
      <c r="E99" s="211"/>
      <c r="F99" s="211"/>
      <c r="G99" s="211"/>
      <c r="H99" s="212"/>
    </row>
    <row r="100" spans="2:8" x14ac:dyDescent="0.25">
      <c r="B100" s="210"/>
      <c r="C100" s="211"/>
      <c r="D100" s="211"/>
      <c r="E100" s="211"/>
      <c r="F100" s="211"/>
      <c r="G100" s="211"/>
      <c r="H100" s="212"/>
    </row>
    <row r="101" spans="2:8" x14ac:dyDescent="0.25">
      <c r="B101" s="210"/>
      <c r="C101" s="211"/>
      <c r="D101" s="211"/>
      <c r="E101" s="211"/>
      <c r="F101" s="211"/>
      <c r="G101" s="211"/>
      <c r="H101" s="212"/>
    </row>
    <row r="102" spans="2:8" x14ac:dyDescent="0.25">
      <c r="B102" s="210"/>
      <c r="C102" s="211"/>
      <c r="D102" s="211"/>
      <c r="E102" s="211"/>
      <c r="F102" s="211"/>
      <c r="G102" s="211"/>
      <c r="H102" s="212"/>
    </row>
    <row r="103" spans="2:8" x14ac:dyDescent="0.25">
      <c r="B103" s="210"/>
      <c r="C103" s="211"/>
      <c r="D103" s="211"/>
      <c r="E103" s="211"/>
      <c r="F103" s="211"/>
      <c r="G103" s="211"/>
      <c r="H103" s="212"/>
    </row>
    <row r="104" spans="2:8" x14ac:dyDescent="0.25">
      <c r="B104" s="210"/>
      <c r="C104" s="211"/>
      <c r="D104" s="211"/>
      <c r="E104" s="211"/>
      <c r="F104" s="211"/>
      <c r="G104" s="211"/>
      <c r="H104" s="212"/>
    </row>
    <row r="105" spans="2:8" x14ac:dyDescent="0.25">
      <c r="B105" s="210"/>
      <c r="C105" s="211"/>
      <c r="D105" s="211"/>
      <c r="E105" s="211"/>
      <c r="F105" s="211"/>
      <c r="G105" s="211"/>
      <c r="H105" s="212"/>
    </row>
    <row r="106" spans="2:8" x14ac:dyDescent="0.25">
      <c r="B106" s="210"/>
      <c r="C106" s="211"/>
      <c r="D106" s="211"/>
      <c r="E106" s="211"/>
      <c r="F106" s="211"/>
      <c r="G106" s="211"/>
      <c r="H106" s="212"/>
    </row>
    <row r="107" spans="2:8" x14ac:dyDescent="0.25">
      <c r="B107" s="210"/>
      <c r="C107" s="211"/>
      <c r="D107" s="211"/>
      <c r="E107" s="211"/>
      <c r="F107" s="211"/>
      <c r="G107" s="211"/>
      <c r="H107" s="212"/>
    </row>
    <row r="108" spans="2:8" x14ac:dyDescent="0.25">
      <c r="B108" s="210"/>
      <c r="C108" s="211"/>
      <c r="D108" s="211"/>
      <c r="E108" s="211"/>
      <c r="F108" s="211"/>
      <c r="G108" s="211"/>
      <c r="H108" s="212"/>
    </row>
    <row r="109" spans="2:8" x14ac:dyDescent="0.25">
      <c r="B109" s="210"/>
      <c r="C109" s="211"/>
      <c r="D109" s="211"/>
      <c r="E109" s="211"/>
      <c r="F109" s="211"/>
      <c r="G109" s="211"/>
      <c r="H109" s="212"/>
    </row>
    <row r="110" spans="2:8" x14ac:dyDescent="0.25">
      <c r="B110" s="210"/>
      <c r="C110" s="211"/>
      <c r="D110" s="211"/>
      <c r="E110" s="211"/>
      <c r="F110" s="211"/>
      <c r="G110" s="211"/>
      <c r="H110" s="212"/>
    </row>
    <row r="111" spans="2:8" x14ac:dyDescent="0.25">
      <c r="B111" s="210"/>
      <c r="C111" s="211"/>
      <c r="D111" s="211"/>
      <c r="E111" s="211"/>
      <c r="F111" s="211"/>
      <c r="G111" s="211"/>
      <c r="H111" s="212"/>
    </row>
    <row r="112" spans="2:8" x14ac:dyDescent="0.25">
      <c r="B112" s="210"/>
      <c r="C112" s="211"/>
      <c r="D112" s="211"/>
      <c r="E112" s="211"/>
      <c r="F112" s="211"/>
      <c r="G112" s="211"/>
      <c r="H112" s="212"/>
    </row>
    <row r="113" spans="2:8" x14ac:dyDescent="0.25">
      <c r="B113" s="210"/>
      <c r="C113" s="211"/>
      <c r="D113" s="211"/>
      <c r="E113" s="211"/>
      <c r="F113" s="211"/>
      <c r="G113" s="211"/>
      <c r="H113" s="212"/>
    </row>
    <row r="114" spans="2:8" x14ac:dyDescent="0.25">
      <c r="B114" s="210"/>
      <c r="C114" s="211"/>
      <c r="D114" s="211"/>
      <c r="E114" s="211"/>
      <c r="F114" s="211"/>
      <c r="G114" s="211"/>
      <c r="H114" s="212"/>
    </row>
    <row r="115" spans="2:8" x14ac:dyDescent="0.25">
      <c r="B115" s="210"/>
      <c r="C115" s="211"/>
      <c r="D115" s="211"/>
      <c r="E115" s="211"/>
      <c r="F115" s="211"/>
      <c r="G115" s="211"/>
      <c r="H115" s="212"/>
    </row>
    <row r="116" spans="2:8" x14ac:dyDescent="0.25">
      <c r="B116" s="210"/>
      <c r="C116" s="211"/>
      <c r="D116" s="211"/>
      <c r="E116" s="211"/>
      <c r="F116" s="211"/>
      <c r="G116" s="211"/>
      <c r="H116" s="212"/>
    </row>
    <row r="117" spans="2:8" x14ac:dyDescent="0.25">
      <c r="B117" s="210"/>
      <c r="C117" s="211"/>
      <c r="D117" s="211"/>
      <c r="E117" s="211"/>
      <c r="F117" s="211"/>
      <c r="G117" s="211"/>
      <c r="H117" s="212"/>
    </row>
    <row r="118" spans="2:8" x14ac:dyDescent="0.25">
      <c r="B118" s="210"/>
      <c r="C118" s="211"/>
      <c r="D118" s="211"/>
      <c r="E118" s="211"/>
      <c r="F118" s="211"/>
      <c r="G118" s="211"/>
      <c r="H118" s="212"/>
    </row>
    <row r="119" spans="2:8" x14ac:dyDescent="0.25">
      <c r="B119" s="210"/>
      <c r="C119" s="211"/>
      <c r="D119" s="211"/>
      <c r="E119" s="211"/>
      <c r="F119" s="211"/>
      <c r="G119" s="211"/>
      <c r="H119" s="212"/>
    </row>
    <row r="120" spans="2:8" x14ac:dyDescent="0.25">
      <c r="B120" s="210"/>
      <c r="C120" s="211"/>
      <c r="D120" s="211"/>
      <c r="E120" s="211"/>
      <c r="F120" s="211"/>
      <c r="G120" s="211"/>
      <c r="H120" s="212"/>
    </row>
    <row r="121" spans="2:8" x14ac:dyDescent="0.25">
      <c r="B121" s="210"/>
      <c r="C121" s="211"/>
      <c r="D121" s="211"/>
      <c r="E121" s="211"/>
      <c r="F121" s="211"/>
      <c r="G121" s="211"/>
      <c r="H121" s="212"/>
    </row>
    <row r="122" spans="2:8" x14ac:dyDescent="0.25">
      <c r="B122" s="210"/>
      <c r="C122" s="211"/>
      <c r="D122" s="211"/>
      <c r="E122" s="211"/>
      <c r="F122" s="211"/>
      <c r="G122" s="211"/>
      <c r="H122" s="212"/>
    </row>
    <row r="123" spans="2:8" x14ac:dyDescent="0.25">
      <c r="B123" s="210"/>
      <c r="C123" s="211"/>
      <c r="D123" s="211"/>
      <c r="E123" s="211"/>
      <c r="F123" s="211"/>
      <c r="G123" s="211"/>
      <c r="H123" s="212"/>
    </row>
    <row r="124" spans="2:8" x14ac:dyDescent="0.25">
      <c r="B124" s="210"/>
      <c r="C124" s="211"/>
      <c r="D124" s="211"/>
      <c r="E124" s="211"/>
      <c r="F124" s="211"/>
      <c r="G124" s="211"/>
      <c r="H124" s="212"/>
    </row>
    <row r="125" spans="2:8" x14ac:dyDescent="0.25">
      <c r="B125" s="210"/>
      <c r="C125" s="211"/>
      <c r="D125" s="211"/>
      <c r="E125" s="211"/>
      <c r="F125" s="211"/>
      <c r="G125" s="211"/>
      <c r="H125" s="212"/>
    </row>
    <row r="126" spans="2:8" x14ac:dyDescent="0.25">
      <c r="B126" s="210"/>
      <c r="C126" s="211"/>
      <c r="D126" s="211"/>
      <c r="E126" s="211"/>
      <c r="F126" s="211"/>
      <c r="G126" s="211"/>
      <c r="H126" s="212"/>
    </row>
    <row r="127" spans="2:8" x14ac:dyDescent="0.25">
      <c r="B127" s="210"/>
      <c r="C127" s="211"/>
      <c r="D127" s="211"/>
      <c r="E127" s="211"/>
      <c r="F127" s="211"/>
      <c r="G127" s="211"/>
      <c r="H127" s="212"/>
    </row>
    <row r="128" spans="2:8" x14ac:dyDescent="0.25">
      <c r="B128" s="210"/>
      <c r="C128" s="211"/>
      <c r="D128" s="211"/>
      <c r="E128" s="211"/>
      <c r="F128" s="211"/>
      <c r="G128" s="211"/>
      <c r="H128" s="212"/>
    </row>
    <row r="129" spans="2:8" x14ac:dyDescent="0.25">
      <c r="B129" s="210"/>
      <c r="C129" s="211"/>
      <c r="D129" s="211"/>
      <c r="E129" s="211"/>
      <c r="F129" s="211"/>
      <c r="G129" s="211"/>
      <c r="H129" s="212"/>
    </row>
    <row r="130" spans="2:8" x14ac:dyDescent="0.25">
      <c r="B130" s="210"/>
      <c r="C130" s="211"/>
      <c r="D130" s="211"/>
      <c r="E130" s="211"/>
      <c r="F130" s="211"/>
      <c r="G130" s="211"/>
      <c r="H130" s="212"/>
    </row>
    <row r="131" spans="2:8" x14ac:dyDescent="0.25">
      <c r="B131" s="210"/>
      <c r="C131" s="211"/>
      <c r="D131" s="211"/>
      <c r="E131" s="211"/>
      <c r="F131" s="211"/>
      <c r="G131" s="211"/>
      <c r="H131" s="212"/>
    </row>
    <row r="132" spans="2:8" x14ac:dyDescent="0.25">
      <c r="B132" s="210"/>
      <c r="C132" s="211"/>
      <c r="D132" s="211"/>
      <c r="E132" s="211"/>
      <c r="F132" s="211"/>
      <c r="G132" s="211"/>
      <c r="H132" s="212"/>
    </row>
    <row r="133" spans="2:8" x14ac:dyDescent="0.25">
      <c r="B133" s="210"/>
      <c r="C133" s="211"/>
      <c r="D133" s="211"/>
      <c r="E133" s="211"/>
      <c r="F133" s="211"/>
      <c r="G133" s="211"/>
      <c r="H133" s="212"/>
    </row>
    <row r="134" spans="2:8" x14ac:dyDescent="0.25">
      <c r="B134" s="210"/>
      <c r="C134" s="211"/>
      <c r="D134" s="211"/>
      <c r="E134" s="211"/>
      <c r="F134" s="211"/>
      <c r="G134" s="211"/>
      <c r="H134" s="212"/>
    </row>
    <row r="135" spans="2:8" x14ac:dyDescent="0.25">
      <c r="B135" s="210"/>
      <c r="C135" s="211"/>
      <c r="D135" s="211"/>
      <c r="E135" s="211"/>
      <c r="F135" s="211"/>
      <c r="G135" s="211"/>
      <c r="H135" s="212"/>
    </row>
    <row r="136" spans="2:8" x14ac:dyDescent="0.25">
      <c r="B136" s="210"/>
      <c r="C136" s="211"/>
      <c r="D136" s="211"/>
      <c r="E136" s="211"/>
      <c r="F136" s="211"/>
      <c r="G136" s="211"/>
      <c r="H136" s="212"/>
    </row>
    <row r="137" spans="2:8" x14ac:dyDescent="0.25">
      <c r="B137" s="210"/>
      <c r="C137" s="211"/>
      <c r="D137" s="211"/>
      <c r="E137" s="211"/>
      <c r="F137" s="211"/>
      <c r="G137" s="211"/>
      <c r="H137" s="212"/>
    </row>
    <row r="138" spans="2:8" x14ac:dyDescent="0.25">
      <c r="B138" s="210"/>
      <c r="C138" s="211"/>
      <c r="D138" s="211"/>
      <c r="E138" s="211"/>
      <c r="F138" s="211"/>
      <c r="G138" s="211"/>
      <c r="H138" s="212"/>
    </row>
    <row r="139" spans="2:8" x14ac:dyDescent="0.25">
      <c r="B139" s="210"/>
      <c r="C139" s="211"/>
      <c r="D139" s="211"/>
      <c r="E139" s="211"/>
      <c r="F139" s="211"/>
      <c r="G139" s="211"/>
      <c r="H139" s="212"/>
    </row>
    <row r="140" spans="2:8" x14ac:dyDescent="0.25">
      <c r="B140" s="210"/>
      <c r="C140" s="211"/>
      <c r="D140" s="211"/>
      <c r="E140" s="211"/>
      <c r="F140" s="211"/>
      <c r="G140" s="211"/>
      <c r="H140" s="212"/>
    </row>
    <row r="141" spans="2:8" x14ac:dyDescent="0.25">
      <c r="B141" s="210"/>
      <c r="C141" s="211"/>
      <c r="D141" s="211"/>
      <c r="E141" s="211"/>
      <c r="F141" s="211"/>
      <c r="G141" s="211"/>
      <c r="H141" s="212"/>
    </row>
    <row r="142" spans="2:8" x14ac:dyDescent="0.25">
      <c r="B142" s="210"/>
      <c r="C142" s="211"/>
      <c r="D142" s="211"/>
      <c r="E142" s="211"/>
      <c r="F142" s="211"/>
      <c r="G142" s="211"/>
      <c r="H142" s="212"/>
    </row>
    <row r="143" spans="2:8" x14ac:dyDescent="0.25">
      <c r="B143" s="210"/>
      <c r="C143" s="211"/>
      <c r="D143" s="211"/>
      <c r="E143" s="211"/>
      <c r="F143" s="211"/>
      <c r="G143" s="211"/>
      <c r="H143" s="212"/>
    </row>
    <row r="144" spans="2:8" x14ac:dyDescent="0.25">
      <c r="B144" s="210"/>
      <c r="C144" s="211"/>
      <c r="D144" s="211"/>
      <c r="E144" s="211"/>
      <c r="F144" s="211"/>
      <c r="G144" s="211"/>
      <c r="H144" s="212"/>
    </row>
    <row r="145" spans="2:8" x14ac:dyDescent="0.25">
      <c r="B145" s="210"/>
      <c r="C145" s="211"/>
      <c r="D145" s="211"/>
      <c r="E145" s="211"/>
      <c r="F145" s="211"/>
      <c r="G145" s="211"/>
      <c r="H145" s="212"/>
    </row>
    <row r="146" spans="2:8" x14ac:dyDescent="0.25">
      <c r="B146" s="210"/>
      <c r="C146" s="211"/>
      <c r="D146" s="211"/>
      <c r="E146" s="211"/>
      <c r="F146" s="211"/>
      <c r="G146" s="211"/>
      <c r="H146" s="212"/>
    </row>
    <row r="147" spans="2:8" x14ac:dyDescent="0.25">
      <c r="B147" s="210"/>
      <c r="C147" s="211"/>
      <c r="D147" s="211"/>
      <c r="E147" s="211"/>
      <c r="F147" s="211"/>
      <c r="G147" s="211"/>
      <c r="H147" s="212"/>
    </row>
    <row r="148" spans="2:8" x14ac:dyDescent="0.25">
      <c r="B148" s="210"/>
      <c r="C148" s="211"/>
      <c r="D148" s="211"/>
      <c r="E148" s="211"/>
      <c r="F148" s="211"/>
      <c r="G148" s="211"/>
      <c r="H148" s="212"/>
    </row>
    <row r="149" spans="2:8" x14ac:dyDescent="0.25">
      <c r="B149" s="210"/>
      <c r="C149" s="211"/>
      <c r="D149" s="211"/>
      <c r="E149" s="211"/>
      <c r="F149" s="211"/>
      <c r="G149" s="211"/>
      <c r="H149" s="212"/>
    </row>
    <row r="150" spans="2:8" x14ac:dyDescent="0.25">
      <c r="B150" s="210"/>
      <c r="C150" s="211"/>
      <c r="D150" s="211"/>
      <c r="E150" s="211"/>
      <c r="F150" s="211"/>
      <c r="G150" s="211"/>
      <c r="H150" s="212"/>
    </row>
    <row r="151" spans="2:8" x14ac:dyDescent="0.25">
      <c r="B151" s="210"/>
      <c r="C151" s="211"/>
      <c r="D151" s="211"/>
      <c r="E151" s="211"/>
      <c r="F151" s="211"/>
      <c r="G151" s="211"/>
      <c r="H151" s="212"/>
    </row>
    <row r="152" spans="2:8" x14ac:dyDescent="0.25">
      <c r="B152" s="210"/>
      <c r="C152" s="211"/>
      <c r="D152" s="211"/>
      <c r="E152" s="211"/>
      <c r="F152" s="211"/>
      <c r="G152" s="211"/>
      <c r="H152" s="212"/>
    </row>
    <row r="153" spans="2:8" x14ac:dyDescent="0.25">
      <c r="B153" s="210"/>
      <c r="C153" s="211"/>
      <c r="D153" s="211"/>
      <c r="E153" s="211"/>
      <c r="F153" s="211"/>
      <c r="G153" s="211"/>
      <c r="H153" s="212"/>
    </row>
    <row r="154" spans="2:8" x14ac:dyDescent="0.25">
      <c r="B154" s="210"/>
      <c r="C154" s="211"/>
      <c r="D154" s="211"/>
      <c r="E154" s="211"/>
      <c r="F154" s="211"/>
      <c r="G154" s="211"/>
      <c r="H154" s="212"/>
    </row>
    <row r="155" spans="2:8" x14ac:dyDescent="0.25">
      <c r="B155" s="210"/>
      <c r="C155" s="211"/>
      <c r="D155" s="211"/>
      <c r="E155" s="211"/>
      <c r="F155" s="211"/>
      <c r="G155" s="211"/>
      <c r="H155" s="212"/>
    </row>
    <row r="156" spans="2:8" x14ac:dyDescent="0.25">
      <c r="B156" s="210"/>
      <c r="C156" s="211"/>
      <c r="D156" s="211"/>
      <c r="E156" s="211"/>
      <c r="F156" s="211"/>
      <c r="G156" s="211"/>
      <c r="H156" s="212"/>
    </row>
    <row r="157" spans="2:8" x14ac:dyDescent="0.25">
      <c r="B157" s="210"/>
      <c r="C157" s="211"/>
      <c r="D157" s="211"/>
      <c r="E157" s="211"/>
      <c r="F157" s="211"/>
      <c r="G157" s="211"/>
      <c r="H157" s="212"/>
    </row>
    <row r="158" spans="2:8" x14ac:dyDescent="0.25">
      <c r="B158" s="210"/>
      <c r="C158" s="211"/>
      <c r="D158" s="211"/>
      <c r="E158" s="211"/>
      <c r="F158" s="211"/>
      <c r="G158" s="211"/>
      <c r="H158" s="212"/>
    </row>
    <row r="159" spans="2:8" x14ac:dyDescent="0.25">
      <c r="B159" s="210"/>
      <c r="C159" s="211"/>
      <c r="D159" s="211"/>
      <c r="E159" s="211"/>
      <c r="F159" s="211"/>
      <c r="G159" s="211"/>
      <c r="H159" s="212"/>
    </row>
    <row r="160" spans="2:8" x14ac:dyDescent="0.25">
      <c r="B160" s="210"/>
      <c r="C160" s="211"/>
      <c r="D160" s="211"/>
      <c r="E160" s="211"/>
      <c r="F160" s="211"/>
      <c r="G160" s="211"/>
      <c r="H160" s="212"/>
    </row>
    <row r="161" spans="2:8" x14ac:dyDescent="0.25">
      <c r="B161" s="210"/>
      <c r="C161" s="211"/>
      <c r="D161" s="211"/>
      <c r="E161" s="211"/>
      <c r="F161" s="211"/>
      <c r="G161" s="211"/>
      <c r="H161" s="212"/>
    </row>
    <row r="162" spans="2:8" x14ac:dyDescent="0.25">
      <c r="B162" s="210"/>
      <c r="C162" s="211"/>
      <c r="D162" s="211"/>
      <c r="E162" s="211"/>
      <c r="F162" s="211"/>
      <c r="G162" s="211"/>
      <c r="H162" s="212"/>
    </row>
    <row r="163" spans="2:8" x14ac:dyDescent="0.25">
      <c r="B163" s="210"/>
      <c r="C163" s="211"/>
      <c r="D163" s="211"/>
      <c r="E163" s="211"/>
      <c r="F163" s="211"/>
      <c r="G163" s="211"/>
      <c r="H163" s="212"/>
    </row>
    <row r="164" spans="2:8" x14ac:dyDescent="0.25">
      <c r="B164" s="210"/>
      <c r="C164" s="211"/>
      <c r="D164" s="211"/>
      <c r="E164" s="211"/>
      <c r="F164" s="211"/>
      <c r="G164" s="211"/>
      <c r="H164" s="212"/>
    </row>
    <row r="165" spans="2:8" x14ac:dyDescent="0.25">
      <c r="B165" s="210"/>
      <c r="C165" s="211"/>
      <c r="D165" s="211"/>
      <c r="E165" s="211"/>
      <c r="F165" s="211"/>
      <c r="G165" s="211"/>
      <c r="H165" s="212"/>
    </row>
    <row r="166" spans="2:8" x14ac:dyDescent="0.25">
      <c r="B166" s="210"/>
      <c r="C166" s="211"/>
      <c r="D166" s="211"/>
      <c r="E166" s="211"/>
      <c r="F166" s="211"/>
      <c r="G166" s="211"/>
      <c r="H166" s="212"/>
    </row>
    <row r="167" spans="2:8" x14ac:dyDescent="0.25">
      <c r="B167" s="210"/>
      <c r="C167" s="211"/>
      <c r="D167" s="211"/>
      <c r="E167" s="211"/>
      <c r="F167" s="211"/>
      <c r="G167" s="211"/>
      <c r="H167" s="212"/>
    </row>
    <row r="168" spans="2:8" x14ac:dyDescent="0.25">
      <c r="B168" s="210"/>
      <c r="C168" s="211"/>
      <c r="D168" s="211"/>
      <c r="E168" s="211"/>
      <c r="F168" s="211"/>
      <c r="G168" s="211"/>
      <c r="H168" s="212"/>
    </row>
    <row r="169" spans="2:8" x14ac:dyDescent="0.25">
      <c r="B169" s="210"/>
      <c r="C169" s="211"/>
      <c r="D169" s="211"/>
      <c r="E169" s="211"/>
      <c r="F169" s="211"/>
      <c r="G169" s="211"/>
      <c r="H169" s="212"/>
    </row>
    <row r="170" spans="2:8" x14ac:dyDescent="0.25">
      <c r="B170" s="210"/>
      <c r="C170" s="211"/>
      <c r="D170" s="211"/>
      <c r="E170" s="211"/>
      <c r="F170" s="211"/>
      <c r="G170" s="211"/>
      <c r="H170" s="212"/>
    </row>
    <row r="171" spans="2:8" x14ac:dyDescent="0.25">
      <c r="B171" s="210"/>
      <c r="C171" s="211"/>
      <c r="D171" s="211"/>
      <c r="E171" s="211"/>
      <c r="F171" s="211"/>
      <c r="G171" s="211"/>
      <c r="H171" s="212"/>
    </row>
    <row r="172" spans="2:8" x14ac:dyDescent="0.25">
      <c r="B172" s="210"/>
      <c r="C172" s="211"/>
      <c r="D172" s="211"/>
      <c r="E172" s="211"/>
      <c r="F172" s="211"/>
      <c r="G172" s="211"/>
      <c r="H172" s="212"/>
    </row>
    <row r="173" spans="2:8" x14ac:dyDescent="0.25">
      <c r="B173" s="210"/>
      <c r="C173" s="211"/>
      <c r="D173" s="211"/>
      <c r="E173" s="211"/>
      <c r="F173" s="211"/>
      <c r="G173" s="211"/>
      <c r="H173" s="212"/>
    </row>
    <row r="174" spans="2:8" x14ac:dyDescent="0.25">
      <c r="B174" s="210"/>
      <c r="C174" s="211"/>
      <c r="D174" s="211"/>
      <c r="E174" s="211"/>
      <c r="F174" s="211"/>
      <c r="G174" s="211"/>
      <c r="H174" s="212"/>
    </row>
    <row r="175" spans="2:8" x14ac:dyDescent="0.25">
      <c r="B175" s="210"/>
      <c r="C175" s="211"/>
      <c r="D175" s="211"/>
      <c r="E175" s="211"/>
      <c r="F175" s="211"/>
      <c r="G175" s="211"/>
      <c r="H175" s="212"/>
    </row>
    <row r="176" spans="2:8" x14ac:dyDescent="0.25">
      <c r="B176" s="210"/>
      <c r="C176" s="211"/>
      <c r="D176" s="211"/>
      <c r="E176" s="211"/>
      <c r="F176" s="211"/>
      <c r="G176" s="211"/>
      <c r="H176" s="212"/>
    </row>
    <row r="177" spans="2:8" x14ac:dyDescent="0.25">
      <c r="B177" s="210"/>
      <c r="C177" s="211"/>
      <c r="D177" s="211"/>
      <c r="E177" s="211"/>
      <c r="F177" s="211"/>
      <c r="G177" s="211"/>
      <c r="H177" s="212"/>
    </row>
    <row r="178" spans="2:8" x14ac:dyDescent="0.25">
      <c r="B178" s="210"/>
      <c r="C178" s="211"/>
      <c r="D178" s="211"/>
      <c r="E178" s="211"/>
      <c r="F178" s="211"/>
      <c r="G178" s="211"/>
      <c r="H178" s="212"/>
    </row>
    <row r="179" spans="2:8" x14ac:dyDescent="0.25">
      <c r="B179" s="210"/>
      <c r="C179" s="211"/>
      <c r="D179" s="211"/>
      <c r="E179" s="211"/>
      <c r="F179" s="211"/>
      <c r="G179" s="211"/>
      <c r="H179" s="212"/>
    </row>
    <row r="180" spans="2:8" x14ac:dyDescent="0.25">
      <c r="B180" s="210"/>
      <c r="C180" s="211"/>
      <c r="D180" s="211"/>
      <c r="E180" s="211"/>
      <c r="F180" s="211"/>
      <c r="G180" s="211"/>
      <c r="H180" s="212"/>
    </row>
    <row r="181" spans="2:8" x14ac:dyDescent="0.25">
      <c r="B181" s="210"/>
      <c r="C181" s="211"/>
      <c r="D181" s="211"/>
      <c r="E181" s="211"/>
      <c r="F181" s="211"/>
      <c r="G181" s="211"/>
      <c r="H181" s="212"/>
    </row>
    <row r="182" spans="2:8" x14ac:dyDescent="0.25">
      <c r="B182" s="210"/>
      <c r="C182" s="211"/>
      <c r="D182" s="211"/>
      <c r="E182" s="211"/>
      <c r="F182" s="211"/>
      <c r="G182" s="211"/>
      <c r="H182" s="212"/>
    </row>
    <row r="183" spans="2:8" x14ac:dyDescent="0.25">
      <c r="B183" s="210"/>
      <c r="C183" s="211"/>
      <c r="D183" s="211"/>
      <c r="E183" s="211"/>
      <c r="F183" s="211"/>
      <c r="G183" s="211"/>
      <c r="H183" s="212"/>
    </row>
    <row r="184" spans="2:8" x14ac:dyDescent="0.25">
      <c r="B184" s="210"/>
      <c r="C184" s="211"/>
      <c r="D184" s="211"/>
      <c r="E184" s="211"/>
      <c r="F184" s="211"/>
      <c r="G184" s="211"/>
      <c r="H184" s="212"/>
    </row>
    <row r="185" spans="2:8" x14ac:dyDescent="0.25">
      <c r="B185" s="210"/>
      <c r="C185" s="211"/>
      <c r="D185" s="211"/>
      <c r="E185" s="211"/>
      <c r="F185" s="211"/>
      <c r="G185" s="211"/>
      <c r="H185" s="212"/>
    </row>
    <row r="186" spans="2:8" x14ac:dyDescent="0.25">
      <c r="B186" s="210"/>
      <c r="C186" s="211"/>
      <c r="D186" s="211"/>
      <c r="E186" s="211"/>
      <c r="F186" s="211"/>
      <c r="G186" s="211"/>
      <c r="H186" s="212"/>
    </row>
    <row r="187" spans="2:8" x14ac:dyDescent="0.25">
      <c r="B187" s="210"/>
      <c r="C187" s="211"/>
      <c r="D187" s="211"/>
      <c r="E187" s="211"/>
      <c r="F187" s="211"/>
      <c r="G187" s="211"/>
      <c r="H187" s="212"/>
    </row>
    <row r="188" spans="2:8" x14ac:dyDescent="0.25">
      <c r="B188" s="210"/>
      <c r="C188" s="211"/>
      <c r="D188" s="211"/>
      <c r="E188" s="211"/>
      <c r="F188" s="211"/>
      <c r="G188" s="211"/>
      <c r="H188" s="212"/>
    </row>
    <row r="189" spans="2:8" x14ac:dyDescent="0.25">
      <c r="B189" s="210"/>
      <c r="C189" s="211"/>
      <c r="D189" s="211"/>
      <c r="E189" s="211"/>
      <c r="F189" s="211"/>
      <c r="G189" s="211"/>
      <c r="H189" s="212"/>
    </row>
    <row r="190" spans="2:8" x14ac:dyDescent="0.25">
      <c r="B190" s="210"/>
      <c r="C190" s="211"/>
      <c r="D190" s="211"/>
      <c r="E190" s="211"/>
      <c r="F190" s="211"/>
      <c r="G190" s="211"/>
      <c r="H190" s="212"/>
    </row>
    <row r="191" spans="2:8" x14ac:dyDescent="0.25">
      <c r="B191" s="210"/>
      <c r="C191" s="211"/>
      <c r="D191" s="211"/>
      <c r="E191" s="211"/>
      <c r="F191" s="211"/>
      <c r="G191" s="211"/>
      <c r="H191" s="212"/>
    </row>
    <row r="192" spans="2:8" x14ac:dyDescent="0.25">
      <c r="B192" s="210"/>
      <c r="C192" s="211"/>
      <c r="D192" s="211"/>
      <c r="E192" s="211"/>
      <c r="F192" s="211"/>
      <c r="G192" s="211"/>
      <c r="H192" s="212"/>
    </row>
    <row r="193" spans="2:8" x14ac:dyDescent="0.25">
      <c r="B193" s="210"/>
      <c r="C193" s="211"/>
      <c r="D193" s="211"/>
      <c r="E193" s="211"/>
      <c r="F193" s="211"/>
      <c r="G193" s="211"/>
      <c r="H193" s="212"/>
    </row>
    <row r="194" spans="2:8" x14ac:dyDescent="0.25">
      <c r="B194" s="210"/>
      <c r="C194" s="211"/>
      <c r="D194" s="211"/>
      <c r="E194" s="211"/>
      <c r="F194" s="211"/>
      <c r="G194" s="211"/>
      <c r="H194" s="212"/>
    </row>
    <row r="195" spans="2:8" x14ac:dyDescent="0.25">
      <c r="B195" s="210"/>
      <c r="C195" s="211"/>
      <c r="D195" s="211"/>
      <c r="E195" s="211"/>
      <c r="F195" s="211"/>
      <c r="G195" s="211"/>
      <c r="H195" s="212"/>
    </row>
    <row r="196" spans="2:8" x14ac:dyDescent="0.25">
      <c r="B196" s="210"/>
      <c r="C196" s="211"/>
      <c r="D196" s="211"/>
      <c r="E196" s="211"/>
      <c r="F196" s="211"/>
      <c r="G196" s="211"/>
      <c r="H196" s="212"/>
    </row>
    <row r="197" spans="2:8" x14ac:dyDescent="0.25">
      <c r="B197" s="210"/>
      <c r="C197" s="211"/>
      <c r="D197" s="211"/>
      <c r="E197" s="211"/>
      <c r="F197" s="211"/>
      <c r="G197" s="211"/>
      <c r="H197" s="212"/>
    </row>
    <row r="198" spans="2:8" x14ac:dyDescent="0.25">
      <c r="B198" s="210"/>
      <c r="C198" s="211"/>
      <c r="D198" s="211"/>
      <c r="E198" s="211"/>
      <c r="F198" s="211"/>
      <c r="G198" s="211"/>
      <c r="H198" s="212"/>
    </row>
    <row r="199" spans="2:8" x14ac:dyDescent="0.25">
      <c r="B199" s="210"/>
      <c r="C199" s="211"/>
      <c r="D199" s="211"/>
      <c r="E199" s="211"/>
      <c r="F199" s="211"/>
      <c r="G199" s="211"/>
      <c r="H199" s="212"/>
    </row>
    <row r="200" spans="2:8" x14ac:dyDescent="0.25">
      <c r="B200" s="210"/>
      <c r="C200" s="211"/>
      <c r="D200" s="211"/>
      <c r="E200" s="211"/>
      <c r="F200" s="211"/>
      <c r="G200" s="211"/>
      <c r="H200" s="212"/>
    </row>
    <row r="201" spans="2:8" x14ac:dyDescent="0.25">
      <c r="B201" s="210"/>
      <c r="C201" s="211"/>
      <c r="D201" s="211"/>
      <c r="E201" s="211"/>
      <c r="F201" s="211"/>
      <c r="G201" s="211"/>
      <c r="H201" s="212"/>
    </row>
    <row r="202" spans="2:8" x14ac:dyDescent="0.25">
      <c r="B202" s="210"/>
      <c r="C202" s="211"/>
      <c r="D202" s="211"/>
      <c r="E202" s="211"/>
      <c r="F202" s="211"/>
      <c r="G202" s="211"/>
      <c r="H202" s="212"/>
    </row>
    <row r="203" spans="2:8" x14ac:dyDescent="0.25">
      <c r="B203" s="210"/>
      <c r="C203" s="211"/>
      <c r="D203" s="211"/>
      <c r="E203" s="211"/>
      <c r="F203" s="211"/>
      <c r="G203" s="211"/>
      <c r="H203" s="212"/>
    </row>
    <row r="204" spans="2:8" x14ac:dyDescent="0.25">
      <c r="B204" s="210"/>
      <c r="C204" s="211"/>
      <c r="D204" s="211"/>
      <c r="E204" s="211"/>
      <c r="F204" s="211"/>
      <c r="G204" s="211"/>
      <c r="H204" s="212"/>
    </row>
    <row r="205" spans="2:8" x14ac:dyDescent="0.25">
      <c r="B205" s="210"/>
      <c r="C205" s="211"/>
      <c r="D205" s="211"/>
      <c r="E205" s="211"/>
      <c r="F205" s="211"/>
      <c r="G205" s="211"/>
      <c r="H205" s="212"/>
    </row>
    <row r="206" spans="2:8" x14ac:dyDescent="0.25">
      <c r="B206" s="210"/>
      <c r="C206" s="211"/>
      <c r="D206" s="211"/>
      <c r="E206" s="211"/>
      <c r="F206" s="211"/>
      <c r="G206" s="211"/>
      <c r="H206" s="212"/>
    </row>
    <row r="207" spans="2:8" x14ac:dyDescent="0.25">
      <c r="B207" s="210"/>
      <c r="C207" s="211"/>
      <c r="D207" s="211"/>
      <c r="E207" s="211"/>
      <c r="F207" s="211"/>
      <c r="G207" s="211"/>
      <c r="H207" s="212"/>
    </row>
    <row r="208" spans="2:8" x14ac:dyDescent="0.25">
      <c r="B208" s="210"/>
      <c r="C208" s="211"/>
      <c r="D208" s="211"/>
      <c r="E208" s="211"/>
      <c r="F208" s="211"/>
      <c r="G208" s="211"/>
      <c r="H208" s="212"/>
    </row>
    <row r="209" spans="2:8" x14ac:dyDescent="0.25">
      <c r="B209" s="210"/>
      <c r="C209" s="211"/>
      <c r="D209" s="211"/>
      <c r="E209" s="211"/>
      <c r="F209" s="211"/>
      <c r="G209" s="211"/>
      <c r="H209" s="212"/>
    </row>
    <row r="210" spans="2:8" x14ac:dyDescent="0.25">
      <c r="B210" s="210"/>
      <c r="C210" s="211"/>
      <c r="D210" s="211"/>
      <c r="E210" s="211"/>
      <c r="F210" s="211"/>
      <c r="G210" s="211"/>
      <c r="H210" s="212"/>
    </row>
    <row r="211" spans="2:8" x14ac:dyDescent="0.25">
      <c r="B211" s="210"/>
      <c r="C211" s="211"/>
      <c r="D211" s="211"/>
      <c r="E211" s="211"/>
      <c r="F211" s="211"/>
      <c r="G211" s="211"/>
      <c r="H211" s="212"/>
    </row>
    <row r="212" spans="2:8" x14ac:dyDescent="0.25">
      <c r="B212" s="210"/>
      <c r="C212" s="211"/>
      <c r="D212" s="211"/>
      <c r="E212" s="211"/>
      <c r="F212" s="211"/>
      <c r="G212" s="211"/>
      <c r="H212" s="212"/>
    </row>
    <row r="213" spans="2:8" x14ac:dyDescent="0.25">
      <c r="B213" s="210"/>
      <c r="C213" s="211"/>
      <c r="D213" s="211"/>
      <c r="E213" s="211"/>
      <c r="F213" s="211"/>
      <c r="G213" s="211"/>
      <c r="H213" s="212"/>
    </row>
    <row r="214" spans="2:8" x14ac:dyDescent="0.25">
      <c r="B214" s="210"/>
      <c r="C214" s="211"/>
      <c r="D214" s="211"/>
      <c r="E214" s="211"/>
      <c r="F214" s="211"/>
      <c r="G214" s="211"/>
      <c r="H214" s="212"/>
    </row>
    <row r="215" spans="2:8" x14ac:dyDescent="0.25">
      <c r="B215" s="210"/>
      <c r="C215" s="211"/>
      <c r="D215" s="211"/>
      <c r="E215" s="211"/>
      <c r="F215" s="211"/>
      <c r="G215" s="211"/>
      <c r="H215" s="212"/>
    </row>
    <row r="216" spans="2:8" x14ac:dyDescent="0.25">
      <c r="B216" s="210"/>
      <c r="C216" s="211"/>
      <c r="D216" s="211"/>
      <c r="E216" s="211"/>
      <c r="F216" s="211"/>
      <c r="G216" s="211"/>
      <c r="H216" s="212"/>
    </row>
    <row r="217" spans="2:8" x14ac:dyDescent="0.25">
      <c r="B217" s="210"/>
      <c r="C217" s="211"/>
      <c r="D217" s="211"/>
      <c r="E217" s="211"/>
      <c r="F217" s="211"/>
      <c r="G217" s="211"/>
      <c r="H217" s="212"/>
    </row>
    <row r="218" spans="2:8" x14ac:dyDescent="0.25">
      <c r="B218" s="210"/>
      <c r="C218" s="211"/>
      <c r="D218" s="211"/>
      <c r="E218" s="211"/>
      <c r="F218" s="211"/>
      <c r="G218" s="211"/>
      <c r="H218" s="212"/>
    </row>
    <row r="219" spans="2:8" x14ac:dyDescent="0.25">
      <c r="B219" s="210"/>
      <c r="C219" s="211"/>
      <c r="D219" s="211"/>
      <c r="E219" s="211"/>
      <c r="F219" s="211"/>
      <c r="G219" s="211"/>
      <c r="H219" s="212"/>
    </row>
    <row r="220" spans="2:8" x14ac:dyDescent="0.25">
      <c r="B220" s="210"/>
      <c r="C220" s="211"/>
      <c r="D220" s="211"/>
      <c r="E220" s="211"/>
      <c r="F220" s="211"/>
      <c r="G220" s="211"/>
      <c r="H220" s="212"/>
    </row>
    <row r="221" spans="2:8" x14ac:dyDescent="0.25">
      <c r="B221" s="210"/>
      <c r="C221" s="211"/>
      <c r="D221" s="211"/>
      <c r="E221" s="211"/>
      <c r="F221" s="211"/>
      <c r="G221" s="211"/>
      <c r="H221" s="212"/>
    </row>
    <row r="222" spans="2:8" x14ac:dyDescent="0.25">
      <c r="B222" s="210"/>
      <c r="C222" s="211"/>
      <c r="D222" s="211"/>
      <c r="E222" s="211"/>
      <c r="F222" s="211"/>
      <c r="G222" s="211"/>
      <c r="H222" s="212"/>
    </row>
    <row r="223" spans="2:8" x14ac:dyDescent="0.25">
      <c r="B223" s="210"/>
      <c r="C223" s="211"/>
      <c r="D223" s="211"/>
      <c r="E223" s="211"/>
      <c r="F223" s="211"/>
      <c r="G223" s="211"/>
      <c r="H223" s="212"/>
    </row>
    <row r="224" spans="2:8" x14ac:dyDescent="0.25">
      <c r="B224" s="210"/>
      <c r="C224" s="211"/>
      <c r="D224" s="211"/>
      <c r="E224" s="211"/>
      <c r="F224" s="211"/>
      <c r="G224" s="211"/>
      <c r="H224" s="212"/>
    </row>
    <row r="225" spans="2:8" x14ac:dyDescent="0.25">
      <c r="B225" s="210"/>
      <c r="C225" s="211"/>
      <c r="D225" s="211"/>
      <c r="E225" s="211"/>
      <c r="F225" s="211"/>
      <c r="G225" s="211"/>
      <c r="H225" s="212"/>
    </row>
    <row r="226" spans="2:8" x14ac:dyDescent="0.25">
      <c r="B226" s="210"/>
      <c r="C226" s="211"/>
      <c r="D226" s="211"/>
      <c r="E226" s="211"/>
      <c r="F226" s="211"/>
      <c r="G226" s="211"/>
      <c r="H226" s="212"/>
    </row>
    <row r="227" spans="2:8" x14ac:dyDescent="0.25">
      <c r="B227" s="210"/>
      <c r="C227" s="211"/>
      <c r="D227" s="211"/>
      <c r="E227" s="211"/>
      <c r="F227" s="211"/>
      <c r="G227" s="211"/>
      <c r="H227" s="212"/>
    </row>
    <row r="228" spans="2:8" x14ac:dyDescent="0.25">
      <c r="B228" s="210"/>
      <c r="C228" s="211"/>
      <c r="D228" s="211"/>
      <c r="E228" s="211"/>
      <c r="F228" s="211"/>
      <c r="G228" s="211"/>
      <c r="H228" s="212"/>
    </row>
    <row r="229" spans="2:8" x14ac:dyDescent="0.25">
      <c r="B229" s="210"/>
      <c r="C229" s="211"/>
      <c r="D229" s="211"/>
      <c r="E229" s="211"/>
      <c r="F229" s="211"/>
      <c r="G229" s="211"/>
      <c r="H229" s="212"/>
    </row>
    <row r="230" spans="2:8" x14ac:dyDescent="0.25">
      <c r="B230" s="210"/>
      <c r="C230" s="211"/>
      <c r="D230" s="211"/>
      <c r="E230" s="211"/>
      <c r="F230" s="211"/>
      <c r="G230" s="211"/>
      <c r="H230" s="212"/>
    </row>
    <row r="231" spans="2:8" x14ac:dyDescent="0.25">
      <c r="B231" s="210"/>
      <c r="C231" s="211"/>
      <c r="D231" s="211"/>
      <c r="E231" s="211"/>
      <c r="F231" s="211"/>
      <c r="G231" s="211"/>
      <c r="H231" s="212"/>
    </row>
    <row r="232" spans="2:8" x14ac:dyDescent="0.25">
      <c r="B232" s="210"/>
      <c r="C232" s="211"/>
      <c r="D232" s="211"/>
      <c r="E232" s="211"/>
      <c r="F232" s="211"/>
      <c r="G232" s="211"/>
      <c r="H232" s="212"/>
    </row>
    <row r="233" spans="2:8" x14ac:dyDescent="0.25">
      <c r="B233" s="210"/>
      <c r="C233" s="211"/>
      <c r="D233" s="211"/>
      <c r="E233" s="211"/>
      <c r="F233" s="211"/>
      <c r="G233" s="211"/>
      <c r="H233" s="212"/>
    </row>
    <row r="234" spans="2:8" x14ac:dyDescent="0.25">
      <c r="B234" s="210"/>
      <c r="C234" s="211"/>
      <c r="D234" s="211"/>
      <c r="E234" s="211"/>
      <c r="F234" s="211"/>
      <c r="G234" s="211"/>
      <c r="H234" s="212"/>
    </row>
    <row r="235" spans="2:8" x14ac:dyDescent="0.25">
      <c r="B235" s="210"/>
      <c r="C235" s="211"/>
      <c r="D235" s="211"/>
      <c r="E235" s="211"/>
      <c r="F235" s="211"/>
      <c r="G235" s="211"/>
      <c r="H235" s="212"/>
    </row>
    <row r="236" spans="2:8" x14ac:dyDescent="0.25">
      <c r="B236" s="210"/>
      <c r="C236" s="211"/>
      <c r="D236" s="211"/>
      <c r="E236" s="211"/>
      <c r="F236" s="211"/>
      <c r="G236" s="211"/>
      <c r="H236" s="212"/>
    </row>
    <row r="237" spans="2:8" x14ac:dyDescent="0.25">
      <c r="B237" s="210"/>
      <c r="C237" s="211"/>
      <c r="D237" s="211"/>
      <c r="E237" s="211"/>
      <c r="F237" s="211"/>
      <c r="G237" s="211"/>
      <c r="H237" s="212"/>
    </row>
    <row r="238" spans="2:8" x14ac:dyDescent="0.25">
      <c r="B238" s="210"/>
      <c r="C238" s="211"/>
      <c r="D238" s="211"/>
      <c r="E238" s="211"/>
      <c r="F238" s="211"/>
      <c r="G238" s="211"/>
      <c r="H238" s="212"/>
    </row>
    <row r="239" spans="2:8" x14ac:dyDescent="0.25">
      <c r="B239" s="210"/>
      <c r="C239" s="211"/>
      <c r="D239" s="211"/>
      <c r="E239" s="211"/>
      <c r="F239" s="211"/>
      <c r="G239" s="211"/>
      <c r="H239" s="212"/>
    </row>
    <row r="240" spans="2:8" x14ac:dyDescent="0.25">
      <c r="B240" s="210"/>
      <c r="C240" s="211"/>
      <c r="D240" s="211"/>
      <c r="E240" s="211"/>
      <c r="F240" s="211"/>
      <c r="G240" s="211"/>
      <c r="H240" s="212"/>
    </row>
    <row r="241" spans="2:8" x14ac:dyDescent="0.25">
      <c r="B241" s="210"/>
      <c r="C241" s="211"/>
      <c r="D241" s="211"/>
      <c r="E241" s="211"/>
      <c r="F241" s="211"/>
      <c r="G241" s="211"/>
      <c r="H241" s="212"/>
    </row>
    <row r="242" spans="2:8" x14ac:dyDescent="0.25">
      <c r="B242" s="210"/>
      <c r="C242" s="211"/>
      <c r="D242" s="211"/>
      <c r="E242" s="211"/>
      <c r="F242" s="211"/>
      <c r="G242" s="211"/>
      <c r="H242" s="212"/>
    </row>
    <row r="243" spans="2:8" x14ac:dyDescent="0.25">
      <c r="B243" s="210"/>
      <c r="C243" s="211"/>
      <c r="D243" s="211"/>
      <c r="E243" s="211"/>
      <c r="F243" s="211"/>
      <c r="G243" s="211"/>
      <c r="H243" s="212"/>
    </row>
    <row r="244" spans="2:8" x14ac:dyDescent="0.25">
      <c r="B244" s="210"/>
      <c r="C244" s="211"/>
      <c r="D244" s="211"/>
      <c r="E244" s="211"/>
      <c r="F244" s="211"/>
      <c r="G244" s="211"/>
      <c r="H244" s="212"/>
    </row>
    <row r="245" spans="2:8" x14ac:dyDescent="0.25">
      <c r="B245" s="210"/>
      <c r="C245" s="211"/>
      <c r="D245" s="211"/>
      <c r="E245" s="211"/>
      <c r="F245" s="211"/>
      <c r="G245" s="211"/>
      <c r="H245" s="212"/>
    </row>
    <row r="246" spans="2:8" x14ac:dyDescent="0.25">
      <c r="B246" s="210"/>
      <c r="C246" s="211"/>
      <c r="D246" s="211"/>
      <c r="E246" s="211"/>
      <c r="F246" s="211"/>
      <c r="G246" s="211"/>
      <c r="H246" s="212"/>
    </row>
    <row r="247" spans="2:8" x14ac:dyDescent="0.25">
      <c r="B247" s="210"/>
      <c r="C247" s="211"/>
      <c r="D247" s="211"/>
      <c r="E247" s="211"/>
      <c r="F247" s="211"/>
      <c r="G247" s="211"/>
      <c r="H247" s="212"/>
    </row>
    <row r="248" spans="2:8" x14ac:dyDescent="0.25">
      <c r="B248" s="210"/>
      <c r="C248" s="211"/>
      <c r="D248" s="211"/>
      <c r="E248" s="211"/>
      <c r="F248" s="211"/>
      <c r="G248" s="211"/>
      <c r="H248" s="212"/>
    </row>
    <row r="249" spans="2:8" x14ac:dyDescent="0.25">
      <c r="B249" s="210"/>
      <c r="C249" s="211"/>
      <c r="D249" s="211"/>
      <c r="E249" s="211"/>
      <c r="F249" s="211"/>
      <c r="G249" s="211"/>
      <c r="H249" s="212"/>
    </row>
    <row r="250" spans="2:8" x14ac:dyDescent="0.25">
      <c r="B250" s="210"/>
      <c r="C250" s="211"/>
      <c r="D250" s="211"/>
      <c r="E250" s="211"/>
      <c r="F250" s="211"/>
      <c r="G250" s="211"/>
      <c r="H250" s="212"/>
    </row>
    <row r="251" spans="2:8" x14ac:dyDescent="0.25">
      <c r="B251" s="210"/>
      <c r="C251" s="211"/>
      <c r="D251" s="211"/>
      <c r="E251" s="211"/>
      <c r="F251" s="211"/>
      <c r="G251" s="211"/>
      <c r="H251" s="212"/>
    </row>
    <row r="252" spans="2:8" x14ac:dyDescent="0.25">
      <c r="B252" s="210"/>
      <c r="C252" s="211"/>
      <c r="D252" s="211"/>
      <c r="E252" s="211"/>
      <c r="F252" s="211"/>
      <c r="G252" s="211"/>
      <c r="H252" s="212"/>
    </row>
    <row r="253" spans="2:8" x14ac:dyDescent="0.25">
      <c r="B253" s="210"/>
      <c r="C253" s="211"/>
      <c r="D253" s="211"/>
      <c r="E253" s="211"/>
      <c r="F253" s="211"/>
      <c r="G253" s="211"/>
      <c r="H253" s="212"/>
    </row>
    <row r="254" spans="2:8" x14ac:dyDescent="0.25">
      <c r="B254" s="210"/>
      <c r="C254" s="211"/>
      <c r="D254" s="211"/>
      <c r="E254" s="211"/>
      <c r="F254" s="211"/>
      <c r="G254" s="211"/>
      <c r="H254" s="212"/>
    </row>
    <row r="255" spans="2:8" x14ac:dyDescent="0.25">
      <c r="B255" s="210"/>
      <c r="C255" s="211"/>
      <c r="D255" s="211"/>
      <c r="E255" s="211"/>
      <c r="F255" s="211"/>
      <c r="G255" s="211"/>
      <c r="H255" s="212"/>
    </row>
    <row r="256" spans="2:8" x14ac:dyDescent="0.25">
      <c r="B256" s="210"/>
      <c r="C256" s="211"/>
      <c r="D256" s="211"/>
      <c r="E256" s="211"/>
      <c r="F256" s="211"/>
      <c r="G256" s="211"/>
      <c r="H256" s="212"/>
    </row>
    <row r="257" spans="2:8" x14ac:dyDescent="0.25">
      <c r="B257" s="210"/>
      <c r="C257" s="211"/>
      <c r="D257" s="211"/>
      <c r="E257" s="211"/>
      <c r="F257" s="211"/>
      <c r="G257" s="211"/>
      <c r="H257" s="212"/>
    </row>
    <row r="258" spans="2:8" x14ac:dyDescent="0.25">
      <c r="B258" s="210"/>
      <c r="C258" s="211"/>
      <c r="D258" s="211"/>
      <c r="E258" s="211"/>
      <c r="F258" s="211"/>
      <c r="G258" s="211"/>
      <c r="H258" s="212"/>
    </row>
    <row r="259" spans="2:8" x14ac:dyDescent="0.25">
      <c r="B259" s="210"/>
      <c r="C259" s="211"/>
      <c r="D259" s="211"/>
      <c r="E259" s="211"/>
      <c r="F259" s="211"/>
      <c r="G259" s="211"/>
      <c r="H259" s="212"/>
    </row>
    <row r="260" spans="2:8" x14ac:dyDescent="0.25">
      <c r="B260" s="210"/>
      <c r="C260" s="211"/>
      <c r="D260" s="211"/>
      <c r="E260" s="211"/>
      <c r="F260" s="211"/>
      <c r="G260" s="211"/>
      <c r="H260" s="212"/>
    </row>
    <row r="261" spans="2:8" x14ac:dyDescent="0.25">
      <c r="B261" s="210"/>
      <c r="C261" s="211"/>
      <c r="D261" s="211"/>
      <c r="E261" s="211"/>
      <c r="F261" s="211"/>
      <c r="G261" s="211"/>
      <c r="H261" s="212"/>
    </row>
    <row r="262" spans="2:8" x14ac:dyDescent="0.25">
      <c r="B262" s="210"/>
      <c r="C262" s="211"/>
      <c r="D262" s="211"/>
      <c r="E262" s="211"/>
      <c r="F262" s="211"/>
      <c r="G262" s="211"/>
      <c r="H262" s="212"/>
    </row>
    <row r="263" spans="2:8" x14ac:dyDescent="0.25">
      <c r="B263" s="210"/>
      <c r="C263" s="211"/>
      <c r="D263" s="211"/>
      <c r="E263" s="211"/>
      <c r="F263" s="211"/>
      <c r="G263" s="211"/>
      <c r="H263" s="212"/>
    </row>
    <row r="264" spans="2:8" x14ac:dyDescent="0.25">
      <c r="B264" s="210"/>
      <c r="C264" s="211"/>
      <c r="D264" s="211"/>
      <c r="E264" s="211"/>
      <c r="F264" s="211"/>
      <c r="G264" s="211"/>
      <c r="H264" s="212"/>
    </row>
    <row r="265" spans="2:8" x14ac:dyDescent="0.25">
      <c r="B265" s="210"/>
      <c r="C265" s="211"/>
      <c r="D265" s="211"/>
      <c r="E265" s="211"/>
      <c r="F265" s="211"/>
      <c r="G265" s="211"/>
      <c r="H265" s="212"/>
    </row>
    <row r="266" spans="2:8" x14ac:dyDescent="0.25">
      <c r="B266" s="210"/>
      <c r="C266" s="211"/>
      <c r="D266" s="211"/>
      <c r="E266" s="211"/>
      <c r="F266" s="211"/>
      <c r="G266" s="211"/>
      <c r="H266" s="212"/>
    </row>
    <row r="267" spans="2:8" ht="15.75" thickBot="1" x14ac:dyDescent="0.3">
      <c r="B267" s="213"/>
      <c r="C267" s="214"/>
      <c r="D267" s="214"/>
      <c r="E267" s="214"/>
      <c r="F267" s="214"/>
      <c r="G267" s="214"/>
      <c r="H267" s="215"/>
    </row>
  </sheetData>
  <mergeCells count="4">
    <mergeCell ref="B3:H3"/>
    <mergeCell ref="B15:H15"/>
    <mergeCell ref="B5:H13"/>
    <mergeCell ref="B4:H4"/>
  </mergeCell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516" t="s">
        <v>266</v>
      </c>
      <c r="C2" s="38" t="s">
        <v>2</v>
      </c>
      <c r="D2" s="37"/>
      <c r="E2" s="37"/>
    </row>
    <row r="3" spans="2:5" x14ac:dyDescent="0.25">
      <c r="B3" s="516"/>
      <c r="C3" s="39" t="s">
        <v>267</v>
      </c>
    </row>
    <row r="4" spans="2:5" x14ac:dyDescent="0.25">
      <c r="B4" s="516"/>
      <c r="C4" s="39" t="s">
        <v>268</v>
      </c>
    </row>
    <row r="5" spans="2:5" x14ac:dyDescent="0.25">
      <c r="B5" s="516"/>
      <c r="C5" s="39" t="s">
        <v>269</v>
      </c>
    </row>
    <row r="6" spans="2:5" x14ac:dyDescent="0.25">
      <c r="B6" s="516"/>
      <c r="C6" s="514" t="s">
        <v>270</v>
      </c>
    </row>
    <row r="7" spans="2:5" x14ac:dyDescent="0.25">
      <c r="B7" s="516"/>
      <c r="C7" s="515"/>
    </row>
    <row r="8" spans="2:5" ht="135.75" customHeight="1" x14ac:dyDescent="0.25">
      <c r="B8" s="509" t="s">
        <v>14</v>
      </c>
      <c r="C8" s="41" t="s">
        <v>18</v>
      </c>
      <c r="D8" s="44" t="s">
        <v>271</v>
      </c>
    </row>
    <row r="9" spans="2:5" ht="106.5" customHeight="1" x14ac:dyDescent="0.25">
      <c r="B9" s="510"/>
      <c r="C9" s="42" t="s">
        <v>19</v>
      </c>
      <c r="D9" s="45" t="s">
        <v>272</v>
      </c>
    </row>
    <row r="10" spans="2:5" ht="60" x14ac:dyDescent="0.25">
      <c r="B10" s="510"/>
      <c r="C10" s="41" t="s">
        <v>20</v>
      </c>
      <c r="D10" s="45" t="s">
        <v>273</v>
      </c>
    </row>
    <row r="11" spans="2:5" ht="45" x14ac:dyDescent="0.25">
      <c r="B11" s="510"/>
      <c r="C11" s="43" t="s">
        <v>21</v>
      </c>
      <c r="D11" s="46" t="s">
        <v>274</v>
      </c>
    </row>
    <row r="12" spans="2:5" ht="75" x14ac:dyDescent="0.25">
      <c r="B12" s="510"/>
      <c r="C12" s="43" t="s">
        <v>22</v>
      </c>
      <c r="D12" s="46" t="s">
        <v>275</v>
      </c>
    </row>
    <row r="13" spans="2:5" ht="51.75" customHeight="1" x14ac:dyDescent="0.25">
      <c r="B13" s="510"/>
      <c r="C13" s="43" t="s">
        <v>23</v>
      </c>
      <c r="D13" s="47" t="s">
        <v>276</v>
      </c>
    </row>
    <row r="14" spans="2:5" ht="48" customHeight="1" x14ac:dyDescent="0.25">
      <c r="B14" s="510"/>
      <c r="C14" s="41" t="s">
        <v>277</v>
      </c>
    </row>
    <row r="15" spans="2:5" ht="39" customHeight="1" x14ac:dyDescent="0.25">
      <c r="B15" s="511"/>
      <c r="C15" s="41" t="s">
        <v>278</v>
      </c>
    </row>
    <row r="16" spans="2:5" ht="39" customHeight="1" x14ac:dyDescent="0.25">
      <c r="B16" s="512" t="s">
        <v>279</v>
      </c>
      <c r="C16" s="40" t="s">
        <v>132</v>
      </c>
    </row>
    <row r="17" spans="2:3" x14ac:dyDescent="0.25">
      <c r="B17" s="513"/>
      <c r="C17" s="40" t="s">
        <v>280</v>
      </c>
    </row>
    <row r="18" spans="2:3" x14ac:dyDescent="0.25">
      <c r="B18" s="513"/>
      <c r="C18" s="48" t="s">
        <v>134</v>
      </c>
    </row>
    <row r="19" spans="2:3" x14ac:dyDescent="0.25">
      <c r="B19" s="513"/>
      <c r="C19" s="48" t="s">
        <v>135</v>
      </c>
    </row>
    <row r="20" spans="2:3" x14ac:dyDescent="0.25">
      <c r="B20" s="513"/>
      <c r="C20" s="48" t="s">
        <v>281</v>
      </c>
    </row>
    <row r="21" spans="2:3" x14ac:dyDescent="0.25">
      <c r="B21" s="513"/>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D60CF9D4D184BBBCA1C4B277C1BDC" ma:contentTypeVersion="1" ma:contentTypeDescription="Crear nuevo documento." ma:contentTypeScope="" ma:versionID="c5e576f30b7169efeb2f92df4bfb0452">
  <xsd:schema xmlns:xsd="http://www.w3.org/2001/XMLSchema" xmlns:xs="http://www.w3.org/2001/XMLSchema" xmlns:p="http://schemas.microsoft.com/office/2006/metadata/properties" xmlns:ns2="f6e0d207-fe65-43b0-a3dc-f83aa8422881" targetNamespace="http://schemas.microsoft.com/office/2006/metadata/properties" ma:root="true" ma:fieldsID="cbc9d8018f2a305f49cdfdd56109876e" ns2:_="">
    <xsd:import namespace="f6e0d207-fe65-43b0-a3dc-f83aa8422881"/>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0d207-fe65-43b0-a3dc-f83aa8422881" elementFormDefault="qualified">
    <xsd:import namespace="http://schemas.microsoft.com/office/2006/documentManagement/types"/>
    <xsd:import namespace="http://schemas.microsoft.com/office/infopath/2007/PartnerControls"/>
    <xsd:element name="Fecha" ma:index="8"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f6e0d207-fe65-43b0-a3dc-f83aa8422881">31 JULIO 2018</Fecha>
  </documentManagement>
</p:properties>
</file>

<file path=customXml/itemProps1.xml><?xml version="1.0" encoding="utf-8"?>
<ds:datastoreItem xmlns:ds="http://schemas.openxmlformats.org/officeDocument/2006/customXml" ds:itemID="{1F93C744-E77B-4577-B225-2179FED80423}"/>
</file>

<file path=customXml/itemProps2.xml><?xml version="1.0" encoding="utf-8"?>
<ds:datastoreItem xmlns:ds="http://schemas.openxmlformats.org/officeDocument/2006/customXml" ds:itemID="{88027622-B2C8-4D7C-8EE3-DF0BA53B998C}"/>
</file>

<file path=customXml/itemProps3.xml><?xml version="1.0" encoding="utf-8"?>
<ds:datastoreItem xmlns:ds="http://schemas.openxmlformats.org/officeDocument/2006/customXml" ds:itemID="{EFCBB735-4473-44B4-9E9C-BE37F12775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EVIDENCIAS</vt:lpstr>
      <vt:lpstr>Instructivo</vt:lpstr>
      <vt:lpstr>'ANEXO 1'!Área_de_impresión</vt:lpstr>
      <vt:lpstr>'ANEXO 2'!Área_de_impresión</vt:lpstr>
      <vt:lpstr>'ANEXO 3'!Área_de_impresión</vt:lpstr>
      <vt:lpstr>'Componente de Gestion Adicional'!Área_de_impresión</vt:lpstr>
      <vt:lpstr>EVIDENCIAS!Área_de_impresión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ACUERDO DE GESTIÓN PRIMER SEMESTRE 2018 INSTITUTO MUNICIPAL DE DEPORTES Y RECREACIÓN</dc:title>
  <dc:creator>Jeimy Paola Ortiz Gracia</dc:creator>
  <cp:lastModifiedBy>USUARIO</cp:lastModifiedBy>
  <cp:revision/>
  <cp:lastPrinted>2018-07-12T15:07:53Z</cp:lastPrinted>
  <dcterms:created xsi:type="dcterms:W3CDTF">2014-03-17T17:12:16Z</dcterms:created>
  <dcterms:modified xsi:type="dcterms:W3CDTF">2018-07-12T15:07:59Z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0x010100AB1D60CF9D4D184BBBCA1C4B277C1BDC</vt:lpwstr>
  </property>
</Properties>
</file>